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825" windowHeight="12330" activeTab="0"/>
  </bookViews>
  <sheets>
    <sheet name="Исполнение   на  сайт" sheetId="1" r:id="rId1"/>
  </sheets>
  <definedNames>
    <definedName name="_xlnm.Print_Titles" localSheetId="0">'Исполнение   на  сайт'!$3:$5</definedName>
    <definedName name="_xlnm.Print_Area" localSheetId="0">'Исполнение   на  сайт'!$A$1:$AI$58</definedName>
  </definedNames>
  <calcPr fullCalcOnLoad="1"/>
</workbook>
</file>

<file path=xl/sharedStrings.xml><?xml version="1.0" encoding="utf-8"?>
<sst xmlns="http://schemas.openxmlformats.org/spreadsheetml/2006/main" count="144" uniqueCount="83">
  <si>
    <t>Наименование показателя</t>
  </si>
  <si>
    <t>Единица измерения</t>
  </si>
  <si>
    <t>Отчет</t>
  </si>
  <si>
    <t>Оценка</t>
  </si>
  <si>
    <t>Прогноз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</si>
  <si>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</si>
  <si>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</si>
  <si>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</si>
  <si>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</si>
  <si>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</si>
  <si>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</si>
  <si>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</si>
  <si>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</si>
  <si>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</si>
  <si>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</si>
  <si>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</si>
  <si>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</si>
  <si>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</si>
  <si>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</si>
  <si>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</si>
  <si>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</si>
  <si>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</si>
  <si>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</si>
  <si>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Вариант 1</t>
  </si>
  <si>
    <t>Вариант 2</t>
  </si>
  <si>
    <t xml:space="preserve">Демографические показатели </t>
  </si>
  <si>
    <t xml:space="preserve">Численность постоянного населения (среднегодовая) </t>
  </si>
  <si>
    <t>человек</t>
  </si>
  <si>
    <t>Темп роста численности постоянного населения (среднегодового)</t>
  </si>
  <si>
    <t>% к предыдущему году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</si>
  <si>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</si>
  <si>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</si>
  <si>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</si>
  <si>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</si>
  <si>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 xml:space="preserve">Промышленность   </t>
  </si>
  <si>
    <t>Отгружено товаров собственного производства, выполненных работ и услуг собственными силами по полному кругу организаций (C+D+E)</t>
  </si>
  <si>
    <t>тыс.рублей</t>
  </si>
  <si>
    <t xml:space="preserve">Индекс промышленного производства </t>
  </si>
  <si>
    <t>Раздел C Добыча полезных ископаемых</t>
  </si>
  <si>
    <t>Отгружено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</si>
  <si>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</si>
  <si>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</si>
  <si>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Раздел D Обрабатывающие производства</t>
  </si>
  <si>
    <t>Отгружено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</si>
  <si>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</si>
  <si>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</si>
  <si>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Раздел E 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</si>
  <si>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</si>
  <si>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</si>
  <si>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</si>
  <si>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 xml:space="preserve">Сельское хозяйство </t>
  </si>
  <si>
    <t>Стоимость произведенной продукции сельского хоязйства</t>
  </si>
  <si>
    <t>Индекс производства продукции сельского хозяйства</t>
  </si>
  <si>
    <t>Индекс-дефлятор</t>
  </si>
  <si>
    <t xml:space="preserve">Строительство   </t>
  </si>
  <si>
    <t xml:space="preserve">Ввод в эксплуатацию жилых домов за счет всех источников финансирования </t>
  </si>
  <si>
    <t>кв. м. в общей площади</t>
  </si>
  <si>
    <t>Темп роста ввода в эксплуатацию жилых домов</t>
  </si>
  <si>
    <t>% к предыдущему периоду</t>
  </si>
  <si>
    <t>Потребительский рынок</t>
  </si>
  <si>
    <t>Оборот розничной торговли</t>
  </si>
  <si>
    <t>Индекс физического объема оборота розничной торговли</t>
  </si>
  <si>
    <t xml:space="preserve">Объем платных услуг населению </t>
  </si>
  <si>
    <t>Индекс физического объема платных услуг населению</t>
  </si>
  <si>
    <t xml:space="preserve">Инвестиции </t>
  </si>
  <si>
    <t xml:space="preserve">Инвестиции в основной капитал по полному кругу организаций </t>
  </si>
  <si>
    <t>Индекс физического объема инвестиций в основной капитал</t>
  </si>
  <si>
    <t xml:space="preserve">Финансы </t>
  </si>
  <si>
    <t>Прибыль прибыльных организаций</t>
  </si>
  <si>
    <t>тыс. рублей</t>
  </si>
  <si>
    <t xml:space="preserve">Денежные доходы и расходы населения </t>
  </si>
  <si>
    <t>Денежные доходы населения</t>
  </si>
  <si>
    <t>Расходы населения</t>
  </si>
  <si>
    <t xml:space="preserve">Среднедушевые денежные доходы (в месяц) </t>
  </si>
  <si>
    <t>рублей</t>
  </si>
  <si>
    <t>Численность экономически активного населения</t>
  </si>
  <si>
    <t>Среднегодовая численность занятых в экономике (включая лиц, занятых в личном подсобном хозяйстве)</t>
  </si>
  <si>
    <t>Численность безработных (по методологии МОТ)</t>
  </si>
  <si>
    <t>Уровень безработицы (по методологии МОТ)</t>
  </si>
  <si>
    <t>%</t>
  </si>
  <si>
    <t>Фонд начисленной заработной платы всех работников</t>
  </si>
  <si>
    <t xml:space="preserve">Баланс труда </t>
  </si>
  <si>
    <t>Основные показатели прогноза социально-экономического развития муниципального образования "город Слободской" на долгосрочный период,
согласованный с министрерством экономического развития Кировской области.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</si>
</sst>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0.000000"/>
    <numFmt numFmtId="176" formatCode="0.00000"/>
    <numFmt numFmtId="177" formatCode="0.0000"/>
    <numFmt numFmtId="178" formatCode="0.000"/>
    <numFmt numFmtId="179" formatCode="#,##0.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 applyProtection="1">
      <alignment horizontal="centerContinuous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7" borderId="10" xfId="0" applyFont="1" applyFill="1" applyBorder="1" applyAlignment="1" applyProtection="1">
      <alignment horizontal="center" vertical="center" wrapText="1"/>
      <protection/>
    </xf>
    <xf numFmtId="4" fontId="18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0" xfId="0" applyFont="1" applyFill="1" applyAlignment="1">
      <alignment/>
    </xf>
    <xf numFmtId="0" fontId="18" fillId="0" borderId="10" xfId="0" applyFont="1" applyFill="1" applyBorder="1" applyAlignment="1" applyProtection="1">
      <alignment horizontal="left" vertical="center" wrapText="1" shrinkToFi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2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52" applyNumberFormat="1" applyFont="1" applyFill="1" applyBorder="1" applyAlignment="1" applyProtection="1">
      <alignment horizontal="center" vertical="center" wrapText="1"/>
      <protection/>
    </xf>
    <xf numFmtId="3" fontId="18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18" fillId="24" borderId="10" xfId="52" applyNumberFormat="1" applyFont="1" applyFill="1" applyBorder="1" applyAlignment="1" applyProtection="1">
      <alignment horizontal="center" vertical="center" wrapText="1"/>
      <protection locked="0"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right" vertical="center"/>
      <protection/>
    </xf>
    <xf numFmtId="4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73" fontId="19" fillId="0" borderId="1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/>
    </xf>
    <xf numFmtId="0" fontId="23" fillId="0" borderId="10" xfId="0" applyFont="1" applyFill="1" applyBorder="1" applyAlignment="1" applyProtection="1">
      <alignment horizontal="left" vertical="center" wrapText="1" shrinkToFit="1"/>
      <protection/>
    </xf>
    <xf numFmtId="2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shrinkToFit="1"/>
      <protection/>
    </xf>
    <xf numFmtId="0" fontId="24" fillId="0" borderId="10" xfId="0" applyFont="1" applyFill="1" applyBorder="1" applyAlignment="1" applyProtection="1">
      <alignment horizontal="left" vertical="center" wrapText="1" shrinkToFit="1"/>
      <protection/>
    </xf>
    <xf numFmtId="4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24" borderId="10" xfId="0" applyNumberFormat="1" applyFont="1" applyFill="1" applyBorder="1" applyAlignment="1" applyProtection="1">
      <alignment horizontal="center" vertical="center" wrapText="1"/>
      <protection/>
    </xf>
    <xf numFmtId="4" fontId="25" fillId="24" borderId="10" xfId="0" applyNumberFormat="1" applyFont="1" applyFill="1" applyBorder="1" applyAlignment="1" applyProtection="1">
      <alignment horizontal="center" vertical="center" wrapText="1"/>
      <protection/>
    </xf>
    <xf numFmtId="4" fontId="18" fillId="7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 shrinkToFit="1"/>
      <protection/>
    </xf>
    <xf numFmtId="3" fontId="18" fillId="0" borderId="10" xfId="0" applyNumberFormat="1" applyFont="1" applyFill="1" applyBorder="1" applyAlignment="1" applyProtection="1">
      <alignment horizontal="center" vertical="center" wrapText="1"/>
      <protection/>
    </xf>
    <xf numFmtId="173" fontId="18" fillId="0" borderId="10" xfId="0" applyNumberFormat="1" applyFont="1" applyFill="1" applyBorder="1" applyAlignment="1" applyProtection="1">
      <alignment horizontal="center" vertical="center" wrapText="1"/>
      <protection/>
    </xf>
    <xf numFmtId="173" fontId="19" fillId="0" borderId="10" xfId="0" applyNumberFormat="1" applyFont="1" applyFill="1" applyBorder="1" applyAlignment="1" applyProtection="1">
      <alignment horizontal="right" vertical="center"/>
      <protection/>
    </xf>
    <xf numFmtId="173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7" borderId="10" xfId="0" applyFont="1" applyFill="1" applyBorder="1" applyAlignment="1" applyProtection="1">
      <alignment horizontal="left" vertical="center" wrapText="1" shrinkToFit="1"/>
      <protection/>
    </xf>
    <xf numFmtId="173" fontId="18" fillId="24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173" fontId="19" fillId="0" borderId="11" xfId="0" applyNumberFormat="1" applyFont="1" applyFill="1" applyBorder="1" applyAlignment="1" applyProtection="1">
      <alignment horizontal="center" vertical="center"/>
      <protection/>
    </xf>
    <xf numFmtId="173" fontId="19" fillId="0" borderId="12" xfId="0" applyNumberFormat="1" applyFont="1" applyFill="1" applyBorder="1" applyAlignment="1" applyProtection="1">
      <alignment horizontal="right" vertical="center"/>
      <protection/>
    </xf>
    <xf numFmtId="0" fontId="22" fillId="7" borderId="13" xfId="0" applyFont="1" applyFill="1" applyBorder="1" applyAlignment="1" applyProtection="1">
      <alignment vertical="center" wrapText="1" shrinkToFit="1"/>
      <protection/>
    </xf>
    <xf numFmtId="3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 applyProtection="1">
      <alignment horizontal="left" vertical="center" wrapText="1" shrinkToFit="1"/>
      <protection/>
    </xf>
    <xf numFmtId="0" fontId="22" fillId="7" borderId="15" xfId="0" applyFont="1" applyFill="1" applyBorder="1" applyAlignment="1" applyProtection="1">
      <alignment horizontal="left" vertical="center" wrapText="1" shrinkToFit="1"/>
      <protection/>
    </xf>
    <xf numFmtId="0" fontId="22" fillId="7" borderId="13" xfId="0" applyFont="1" applyFill="1" applyBorder="1" applyAlignment="1" applyProtection="1">
      <alignment horizontal="left" vertical="center" wrapText="1" shrinkToFi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полнение до 203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view="pageBreakPreview" zoomScaleNormal="90" zoomScaleSheetLayoutView="100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" sqref="A8"/>
    </sheetView>
  </sheetViews>
  <sheetFormatPr defaultColWidth="9.140625" defaultRowHeight="15"/>
  <cols>
    <col min="1" max="1" width="51.8515625" style="1" customWidth="1"/>
    <col min="2" max="2" width="17.8515625" style="1" customWidth="1"/>
    <col min="3" max="3" width="11.28125" style="1" customWidth="1"/>
    <col min="4" max="11" width="12.00390625" style="1" customWidth="1"/>
    <col min="12" max="20" width="12.57421875" style="1" customWidth="1"/>
    <col min="21" max="23" width="16.7109375" style="1" customWidth="1"/>
    <col min="24" max="24" width="14.00390625" style="1" customWidth="1"/>
    <col min="25" max="25" width="14.421875" style="1" customWidth="1"/>
    <col min="26" max="35" width="16.7109375" style="1" customWidth="1"/>
    <col min="36" max="40" width="0" style="1" hidden="1" customWidth="1"/>
    <col min="41" max="16384" width="9.140625" style="1" customWidth="1"/>
  </cols>
  <sheetData>
    <row r="1" spans="1:13" ht="42.75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5.25" customHeight="1"/>
    <row r="3" spans="1:35" ht="15">
      <c r="A3" s="49" t="s">
        <v>0</v>
      </c>
      <c r="B3" s="49" t="s">
        <v>1</v>
      </c>
      <c r="C3" s="2" t="s">
        <v>2</v>
      </c>
      <c r="D3" s="2" t="s">
        <v>2</v>
      </c>
      <c r="E3" s="2" t="s">
        <v>3</v>
      </c>
      <c r="F3" s="49" t="s">
        <v>4</v>
      </c>
      <c r="G3" s="49"/>
      <c r="H3" s="49"/>
      <c r="I3" s="49"/>
      <c r="J3" s="49"/>
      <c r="K3" s="49"/>
      <c r="L3" s="49"/>
      <c r="M3" s="49"/>
      <c r="N3" s="49"/>
      <c r="O3" s="49"/>
      <c r="P3" s="49" t="s">
        <v>4</v>
      </c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ht="15">
      <c r="A4" s="49"/>
      <c r="B4" s="49"/>
      <c r="C4" s="49" t="s">
        <v>5</v>
      </c>
      <c r="D4" s="49" t="s">
        <v>6</v>
      </c>
      <c r="E4" s="49" t="s">
        <v>7</v>
      </c>
      <c r="F4" s="47" t="s">
        <v>8</v>
      </c>
      <c r="G4" s="48"/>
      <c r="H4" s="47" t="s">
        <v>9</v>
      </c>
      <c r="I4" s="48"/>
      <c r="J4" s="47" t="s">
        <v>10</v>
      </c>
      <c r="K4" s="48"/>
      <c r="L4" s="47" t="s">
        <v>11</v>
      </c>
      <c r="M4" s="48"/>
      <c r="N4" s="47" t="s">
        <v>12</v>
      </c>
      <c r="O4" s="48"/>
      <c r="P4" s="47" t="s">
        <v>13</v>
      </c>
      <c r="Q4" s="48"/>
      <c r="R4" s="47" t="s">
        <v>14</v>
      </c>
      <c r="S4" s="48"/>
      <c r="T4" s="47" t="s">
        <v>15</v>
      </c>
      <c r="U4" s="48"/>
      <c r="V4" s="47" t="s">
        <v>16</v>
      </c>
      <c r="W4" s="48"/>
      <c r="X4" s="47" t="s">
        <v>17</v>
      </c>
      <c r="Y4" s="48"/>
      <c r="Z4" s="47" t="s">
        <v>18</v>
      </c>
      <c r="AA4" s="48"/>
      <c r="AB4" s="47" t="s">
        <v>19</v>
      </c>
      <c r="AC4" s="48"/>
      <c r="AD4" s="47" t="s">
        <v>20</v>
      </c>
      <c r="AE4" s="48"/>
      <c r="AF4" s="47" t="s">
        <v>21</v>
      </c>
      <c r="AG4" s="48"/>
      <c r="AH4" s="47" t="s">
        <v>22</v>
      </c>
      <c r="AI4" s="48"/>
    </row>
    <row r="5" spans="1:35" s="4" customFormat="1" ht="15" customHeight="1">
      <c r="A5" s="49"/>
      <c r="B5" s="49"/>
      <c r="C5" s="49"/>
      <c r="D5" s="49"/>
      <c r="E5" s="49"/>
      <c r="F5" s="3" t="s">
        <v>23</v>
      </c>
      <c r="G5" s="3" t="s">
        <v>24</v>
      </c>
      <c r="H5" s="3" t="s">
        <v>23</v>
      </c>
      <c r="I5" s="3" t="s">
        <v>24</v>
      </c>
      <c r="J5" s="3" t="s">
        <v>23</v>
      </c>
      <c r="K5" s="3" t="s">
        <v>24</v>
      </c>
      <c r="L5" s="3" t="s">
        <v>23</v>
      </c>
      <c r="M5" s="3" t="s">
        <v>24</v>
      </c>
      <c r="N5" s="3" t="s">
        <v>23</v>
      </c>
      <c r="O5" s="3" t="s">
        <v>24</v>
      </c>
      <c r="P5" s="3" t="s">
        <v>23</v>
      </c>
      <c r="Q5" s="3" t="s">
        <v>24</v>
      </c>
      <c r="R5" s="3" t="s">
        <v>23</v>
      </c>
      <c r="S5" s="3" t="s">
        <v>24</v>
      </c>
      <c r="T5" s="3" t="s">
        <v>23</v>
      </c>
      <c r="U5" s="3" t="s">
        <v>24</v>
      </c>
      <c r="V5" s="3" t="s">
        <v>23</v>
      </c>
      <c r="W5" s="3" t="s">
        <v>24</v>
      </c>
      <c r="X5" s="3" t="s">
        <v>23</v>
      </c>
      <c r="Y5" s="3" t="s">
        <v>24</v>
      </c>
      <c r="Z5" s="3" t="s">
        <v>23</v>
      </c>
      <c r="AA5" s="3" t="s">
        <v>24</v>
      </c>
      <c r="AB5" s="3" t="s">
        <v>23</v>
      </c>
      <c r="AC5" s="3" t="s">
        <v>24</v>
      </c>
      <c r="AD5" s="3" t="s">
        <v>23</v>
      </c>
      <c r="AE5" s="3" t="s">
        <v>24</v>
      </c>
      <c r="AF5" s="3" t="s">
        <v>23</v>
      </c>
      <c r="AG5" s="3" t="s">
        <v>24</v>
      </c>
      <c r="AH5" s="3" t="s">
        <v>23</v>
      </c>
      <c r="AI5" s="3" t="s">
        <v>24</v>
      </c>
    </row>
    <row r="6" spans="1:35" s="7" customFormat="1" ht="17.25" customHeight="1">
      <c r="A6" s="44" t="s">
        <v>25</v>
      </c>
      <c r="B6" s="46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5">
      <c r="A7" s="8" t="s">
        <v>26</v>
      </c>
      <c r="B7" s="9" t="s">
        <v>27</v>
      </c>
      <c r="C7" s="10">
        <v>34025</v>
      </c>
      <c r="D7" s="11">
        <v>33962</v>
      </c>
      <c r="E7" s="12">
        <v>33860</v>
      </c>
      <c r="F7" s="12">
        <v>33672</v>
      </c>
      <c r="G7" s="12">
        <v>33699</v>
      </c>
      <c r="H7" s="13">
        <v>33463</v>
      </c>
      <c r="I7" s="14">
        <v>33545</v>
      </c>
      <c r="J7" s="15">
        <v>33272</v>
      </c>
      <c r="K7" s="15">
        <v>33400</v>
      </c>
      <c r="L7" s="15">
        <v>33109</v>
      </c>
      <c r="M7" s="15">
        <v>33255</v>
      </c>
      <c r="N7" s="15">
        <v>32937</v>
      </c>
      <c r="O7" s="15">
        <v>33090</v>
      </c>
      <c r="P7" s="15">
        <v>32739</v>
      </c>
      <c r="Q7" s="15">
        <v>32900</v>
      </c>
      <c r="R7" s="15">
        <v>32531</v>
      </c>
      <c r="S7" s="15">
        <v>32700</v>
      </c>
      <c r="T7" s="15">
        <v>32320</v>
      </c>
      <c r="U7" s="15">
        <v>32500</v>
      </c>
      <c r="V7" s="15">
        <v>32106</v>
      </c>
      <c r="W7" s="15">
        <v>32295</v>
      </c>
      <c r="X7" s="15">
        <v>31874</v>
      </c>
      <c r="Y7" s="15">
        <v>32070</v>
      </c>
      <c r="Z7" s="15">
        <v>31626</v>
      </c>
      <c r="AA7" s="15">
        <v>31830</v>
      </c>
      <c r="AB7" s="15">
        <v>31384</v>
      </c>
      <c r="AC7" s="15">
        <v>31595</v>
      </c>
      <c r="AD7" s="15">
        <v>31137</v>
      </c>
      <c r="AE7" s="15">
        <v>31355</v>
      </c>
      <c r="AF7" s="15">
        <v>30877</v>
      </c>
      <c r="AG7" s="15">
        <v>31103</v>
      </c>
      <c r="AH7" s="15">
        <v>30616</v>
      </c>
      <c r="AI7" s="15">
        <v>30848</v>
      </c>
    </row>
    <row r="8" spans="1:35" ht="30" customHeight="1">
      <c r="A8" s="8" t="s">
        <v>28</v>
      </c>
      <c r="B8" s="16" t="s">
        <v>29</v>
      </c>
      <c r="C8" s="10"/>
      <c r="D8" s="17">
        <f>IF((ISERROR(D7/C7)),0,(D7/C7)*100)</f>
        <v>99.81484202792065</v>
      </c>
      <c r="E8" s="17">
        <f>IF((ISERROR(E7/D7)),0,(E7/D7)*100)</f>
        <v>99.69966433072257</v>
      </c>
      <c r="F8" s="17">
        <f>IF((ISERROR(F7/E7)),0,(F7/E7)*100)</f>
        <v>99.44477259303012</v>
      </c>
      <c r="G8" s="17">
        <f aca="true" t="shared" si="0" ref="G8:AI8">IF((ISERROR(G7/E7)),0,(G7/E7)*100)</f>
        <v>99.52451269935027</v>
      </c>
      <c r="H8" s="17">
        <f t="shared" si="0"/>
        <v>99.37930624851509</v>
      </c>
      <c r="I8" s="17">
        <f t="shared" si="0"/>
        <v>99.54301314579067</v>
      </c>
      <c r="J8" s="17">
        <f t="shared" si="0"/>
        <v>99.429220332905</v>
      </c>
      <c r="K8" s="17">
        <f t="shared" si="0"/>
        <v>99.56774482039053</v>
      </c>
      <c r="L8" s="17">
        <f t="shared" si="0"/>
        <v>99.51009858138976</v>
      </c>
      <c r="M8" s="17">
        <f t="shared" si="0"/>
        <v>99.56586826347305</v>
      </c>
      <c r="N8" s="17">
        <f t="shared" si="0"/>
        <v>99.48050379051013</v>
      </c>
      <c r="O8" s="17">
        <f t="shared" si="0"/>
        <v>99.50383400992332</v>
      </c>
      <c r="P8" s="17">
        <f t="shared" si="0"/>
        <v>99.39885235449495</v>
      </c>
      <c r="Q8" s="17">
        <f t="shared" si="0"/>
        <v>99.4258084013297</v>
      </c>
      <c r="R8" s="17">
        <f t="shared" si="0"/>
        <v>99.36467210360732</v>
      </c>
      <c r="S8" s="17">
        <f t="shared" si="0"/>
        <v>99.3920972644377</v>
      </c>
      <c r="T8" s="17">
        <f t="shared" si="0"/>
        <v>99.35138790691956</v>
      </c>
      <c r="U8" s="17">
        <f t="shared" si="0"/>
        <v>99.38837920489296</v>
      </c>
      <c r="V8" s="17">
        <f t="shared" si="0"/>
        <v>99.3378712871287</v>
      </c>
      <c r="W8" s="17">
        <f t="shared" si="0"/>
        <v>99.36923076923077</v>
      </c>
      <c r="X8" s="17">
        <f t="shared" si="0"/>
        <v>99.27739363358874</v>
      </c>
      <c r="Y8" s="17">
        <f t="shared" si="0"/>
        <v>99.3032977241059</v>
      </c>
      <c r="Z8" s="17">
        <f t="shared" si="0"/>
        <v>99.2219363744745</v>
      </c>
      <c r="AA8" s="17">
        <f t="shared" si="0"/>
        <v>99.25163704396633</v>
      </c>
      <c r="AB8" s="17">
        <f t="shared" si="0"/>
        <v>99.23480680452792</v>
      </c>
      <c r="AC8" s="17">
        <f t="shared" si="0"/>
        <v>99.2617027961043</v>
      </c>
      <c r="AD8" s="17">
        <f t="shared" si="0"/>
        <v>99.21297476421105</v>
      </c>
      <c r="AE8" s="17">
        <f t="shared" si="0"/>
        <v>99.240386137047</v>
      </c>
      <c r="AF8" s="17">
        <f t="shared" si="0"/>
        <v>99.16498056974018</v>
      </c>
      <c r="AG8" s="17">
        <f t="shared" si="0"/>
        <v>99.19630043055334</v>
      </c>
      <c r="AH8" s="17">
        <f t="shared" si="0"/>
        <v>99.15471062603231</v>
      </c>
      <c r="AI8" s="17">
        <f t="shared" si="0"/>
        <v>99.18014339452786</v>
      </c>
    </row>
    <row r="9" spans="1:35" ht="28.5" customHeight="1">
      <c r="A9" s="8" t="s">
        <v>30</v>
      </c>
      <c r="B9" s="9" t="s">
        <v>31</v>
      </c>
      <c r="C9" s="10">
        <v>-2.32</v>
      </c>
      <c r="D9" s="11">
        <v>-4.71</v>
      </c>
      <c r="E9" s="12">
        <v>-4.9</v>
      </c>
      <c r="F9" s="12">
        <v>-5.94</v>
      </c>
      <c r="G9" s="12">
        <v>-4.63</v>
      </c>
      <c r="H9" s="12">
        <v>-5.98</v>
      </c>
      <c r="I9" s="12">
        <v>-4.5</v>
      </c>
      <c r="J9" s="12">
        <v>-5.11</v>
      </c>
      <c r="K9" s="12">
        <v>-4.52</v>
      </c>
      <c r="L9" s="12">
        <v>-5.38</v>
      </c>
      <c r="M9" s="12">
        <v>-5.26</v>
      </c>
      <c r="N9" s="12">
        <v>-6.83</v>
      </c>
      <c r="O9" s="12">
        <v>-6.65</v>
      </c>
      <c r="P9" s="12">
        <v>-7.79</v>
      </c>
      <c r="Q9" s="12">
        <v>-7.57</v>
      </c>
      <c r="R9" s="12">
        <v>-8.45</v>
      </c>
      <c r="S9" s="12">
        <v>-8.29</v>
      </c>
      <c r="T9" s="12">
        <v>-9.59</v>
      </c>
      <c r="U9" s="12">
        <v>-9.23</v>
      </c>
      <c r="V9" s="12">
        <v>-10.59</v>
      </c>
      <c r="W9" s="12">
        <v>-10.4</v>
      </c>
      <c r="X9" s="12">
        <v>-11.61</v>
      </c>
      <c r="Y9" s="12">
        <v>-11.35</v>
      </c>
      <c r="Z9" s="12">
        <v>-11.79</v>
      </c>
      <c r="AA9" s="12">
        <v>-11.62</v>
      </c>
      <c r="AB9" s="12">
        <v>-12.27</v>
      </c>
      <c r="AC9" s="12">
        <v>-12.03</v>
      </c>
      <c r="AD9" s="12">
        <v>-13.01</v>
      </c>
      <c r="AE9" s="12">
        <v>-12.76</v>
      </c>
      <c r="AF9" s="12">
        <v>-13.28</v>
      </c>
      <c r="AG9" s="12">
        <v>-13.02</v>
      </c>
      <c r="AH9" s="12">
        <v>-13.33</v>
      </c>
      <c r="AI9" s="12">
        <v>-13.13</v>
      </c>
    </row>
    <row r="10" spans="1:35" ht="28.5" customHeight="1">
      <c r="A10" s="8" t="s">
        <v>32</v>
      </c>
      <c r="B10" s="9" t="s">
        <v>33</v>
      </c>
      <c r="C10" s="10">
        <v>-2.9</v>
      </c>
      <c r="D10" s="11">
        <v>35.9</v>
      </c>
      <c r="E10" s="18">
        <v>0</v>
      </c>
      <c r="F10" s="18">
        <v>-3</v>
      </c>
      <c r="G10" s="18">
        <v>0</v>
      </c>
      <c r="H10" s="18">
        <v>-3</v>
      </c>
      <c r="I10" s="12">
        <v>0</v>
      </c>
      <c r="J10" s="12">
        <v>0</v>
      </c>
      <c r="K10" s="12">
        <v>3</v>
      </c>
      <c r="L10" s="18">
        <v>6.6</v>
      </c>
      <c r="M10" s="18">
        <v>7.5</v>
      </c>
      <c r="N10" s="18">
        <v>10.9</v>
      </c>
      <c r="O10" s="18">
        <v>12.1</v>
      </c>
      <c r="P10" s="18">
        <v>14.7</v>
      </c>
      <c r="Q10" s="18">
        <v>15.2</v>
      </c>
      <c r="R10" s="18">
        <v>20.3</v>
      </c>
      <c r="S10" s="18">
        <v>21.4</v>
      </c>
      <c r="T10" s="18">
        <v>30.3</v>
      </c>
      <c r="U10" s="18">
        <v>30.8</v>
      </c>
      <c r="V10" s="18">
        <v>38.3</v>
      </c>
      <c r="W10" s="18">
        <v>38.7</v>
      </c>
      <c r="X10" s="18">
        <v>38.6</v>
      </c>
      <c r="Y10" s="18">
        <v>39</v>
      </c>
      <c r="Z10" s="18">
        <v>39.5</v>
      </c>
      <c r="AA10" s="18">
        <v>40.8</v>
      </c>
      <c r="AB10" s="18">
        <v>47.2</v>
      </c>
      <c r="AC10" s="18">
        <v>47.5</v>
      </c>
      <c r="AD10" s="18">
        <v>47.5</v>
      </c>
      <c r="AE10" s="18">
        <v>47.8</v>
      </c>
      <c r="AF10" s="18">
        <v>47.9</v>
      </c>
      <c r="AG10" s="18">
        <v>48.2</v>
      </c>
      <c r="AH10" s="18">
        <v>48.3</v>
      </c>
      <c r="AI10" s="18">
        <v>48.6</v>
      </c>
    </row>
    <row r="11" spans="1:35" s="7" customFormat="1" ht="17.25" customHeight="1">
      <c r="A11" s="44" t="s">
        <v>34</v>
      </c>
      <c r="B11" s="4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s="20" customFormat="1" ht="44.25" customHeight="1">
      <c r="A12" s="8" t="s">
        <v>35</v>
      </c>
      <c r="B12" s="9" t="s">
        <v>36</v>
      </c>
      <c r="C12" s="19">
        <f aca="true" t="shared" si="1" ref="C12:AI12">SUM(C15,C19,C23)</f>
        <v>3865321</v>
      </c>
      <c r="D12" s="19">
        <f t="shared" si="1"/>
        <v>4296223</v>
      </c>
      <c r="E12" s="19">
        <f t="shared" si="1"/>
        <v>4668720.525612903</v>
      </c>
      <c r="F12" s="19">
        <f t="shared" si="1"/>
        <v>4915489.1</v>
      </c>
      <c r="G12" s="19">
        <f t="shared" si="1"/>
        <v>4946048.3</v>
      </c>
      <c r="H12" s="19">
        <f t="shared" si="1"/>
        <v>5183131.7</v>
      </c>
      <c r="I12" s="19">
        <f t="shared" si="1"/>
        <v>5212966.5</v>
      </c>
      <c r="J12" s="19">
        <f t="shared" si="1"/>
        <v>5470979.8</v>
      </c>
      <c r="K12" s="19">
        <f t="shared" si="1"/>
        <v>5505410.7</v>
      </c>
      <c r="L12" s="19">
        <f t="shared" si="1"/>
        <v>5841625.121484</v>
      </c>
      <c r="M12" s="19">
        <f t="shared" si="1"/>
        <v>5864363.173472001</v>
      </c>
      <c r="N12" s="19">
        <f t="shared" si="1"/>
        <v>6138241.234103268</v>
      </c>
      <c r="O12" s="19">
        <f t="shared" si="1"/>
        <v>6191381.394065692</v>
      </c>
      <c r="P12" s="19">
        <f t="shared" si="1"/>
        <v>6538275.210053238</v>
      </c>
      <c r="Q12" s="19">
        <f t="shared" si="1"/>
        <v>6582823.758875477</v>
      </c>
      <c r="R12" s="19">
        <f t="shared" si="1"/>
        <v>6964405.731379071</v>
      </c>
      <c r="S12" s="19">
        <f t="shared" si="1"/>
        <v>6999137.944584397</v>
      </c>
      <c r="T12" s="19">
        <f t="shared" si="1"/>
        <v>7281018.933564285</v>
      </c>
      <c r="U12" s="19">
        <f t="shared" si="1"/>
        <v>7479472.785663269</v>
      </c>
      <c r="V12" s="19">
        <f t="shared" si="1"/>
        <v>7820611.611361269</v>
      </c>
      <c r="W12" s="19">
        <f t="shared" si="1"/>
        <v>8026603.398065761</v>
      </c>
      <c r="X12" s="19">
        <f t="shared" si="1"/>
        <v>8400427.555665351</v>
      </c>
      <c r="Y12" s="19">
        <f t="shared" si="1"/>
        <v>8614268.701507006</v>
      </c>
      <c r="Z12" s="19">
        <f t="shared" si="1"/>
        <v>9023479.668097842</v>
      </c>
      <c r="AA12" s="19">
        <f t="shared" si="1"/>
        <v>9245499.583210656</v>
      </c>
      <c r="AB12" s="19">
        <f t="shared" si="1"/>
        <v>9693007.423058338</v>
      </c>
      <c r="AC12" s="19">
        <f t="shared" si="1"/>
        <v>9923555.053502997</v>
      </c>
      <c r="AD12" s="19">
        <f t="shared" si="1"/>
        <v>10412493.96089748</v>
      </c>
      <c r="AE12" s="19">
        <f t="shared" si="1"/>
        <v>10651939.495366909</v>
      </c>
      <c r="AF12" s="19">
        <f t="shared" si="1"/>
        <v>11185684.473976048</v>
      </c>
      <c r="AG12" s="19">
        <f t="shared" si="1"/>
        <v>11434421.222533166</v>
      </c>
      <c r="AH12" s="19">
        <f t="shared" si="1"/>
        <v>12016605.983604275</v>
      </c>
      <c r="AI12" s="19">
        <f t="shared" si="1"/>
        <v>12275052.445595352</v>
      </c>
    </row>
    <row r="13" spans="1:35" s="20" customFormat="1" ht="30.75" customHeight="1">
      <c r="A13" s="8" t="s">
        <v>37</v>
      </c>
      <c r="B13" s="9" t="s">
        <v>29</v>
      </c>
      <c r="C13" s="10">
        <v>104</v>
      </c>
      <c r="D13" s="19">
        <f>IF(ISERROR((C15*D16+C19*D20+C23*D24)/C12),0,(C15*D16+C19*D20+C23*D24)/C12)</f>
        <v>101.27306022833848</v>
      </c>
      <c r="E13" s="19">
        <f>IF(ISERROR((D15*E16+D19*E20+D23*E24)/D12),0,(D15*E16+D19*E20+D23*E24)/D12)</f>
        <v>98.99978670657107</v>
      </c>
      <c r="F13" s="19">
        <f>IF(ISERROR((E15*F16+E19*F20+E23*F24)/E12),0,(E15*F16+E19*F20+E23*F24)/E12)</f>
        <v>100.02587637858274</v>
      </c>
      <c r="G13" s="19">
        <f aca="true" t="shared" si="2" ref="G13:AI13">IF(ISERROR((E15*G16+E19*G20+E23*G24)/E12),0,(E15*G16+E19*G20+E23*G24)/E12)</f>
        <v>100.30172184901642</v>
      </c>
      <c r="H13" s="19">
        <f t="shared" si="2"/>
        <v>100.0277286600437</v>
      </c>
      <c r="I13" s="19">
        <f t="shared" si="2"/>
        <v>100.23178493308446</v>
      </c>
      <c r="J13" s="19">
        <f t="shared" si="2"/>
        <v>100.01978341852727</v>
      </c>
      <c r="K13" s="19">
        <f t="shared" si="2"/>
        <v>100.44961921238715</v>
      </c>
      <c r="L13" s="19">
        <f t="shared" si="2"/>
        <v>100.88935276273548</v>
      </c>
      <c r="M13" s="19">
        <f t="shared" si="2"/>
        <v>101.76474650655948</v>
      </c>
      <c r="N13" s="19">
        <f t="shared" si="2"/>
        <v>100.8885860822306</v>
      </c>
      <c r="O13" s="19">
        <f t="shared" si="2"/>
        <v>101.76430655351707</v>
      </c>
      <c r="P13" s="19">
        <f t="shared" si="2"/>
        <v>102.16501846423208</v>
      </c>
      <c r="Q13" s="19">
        <f t="shared" si="2"/>
        <v>102.52552316797203</v>
      </c>
      <c r="R13" s="19">
        <f t="shared" si="2"/>
        <v>102.16662604897019</v>
      </c>
      <c r="S13" s="19">
        <f t="shared" si="2"/>
        <v>102.5294410522196</v>
      </c>
      <c r="T13" s="19">
        <f t="shared" si="2"/>
        <v>100.27235226319677</v>
      </c>
      <c r="U13" s="19">
        <f t="shared" si="2"/>
        <v>103.051840944965</v>
      </c>
      <c r="V13" s="19">
        <f t="shared" si="2"/>
        <v>103.02342588582185</v>
      </c>
      <c r="W13" s="19">
        <f t="shared" si="2"/>
        <v>103.49191962556581</v>
      </c>
      <c r="X13" s="19">
        <f t="shared" si="2"/>
        <v>103.02965998478784</v>
      </c>
      <c r="Y13" s="19">
        <f t="shared" si="2"/>
        <v>103.50188614462384</v>
      </c>
      <c r="Z13" s="19">
        <f t="shared" si="2"/>
        <v>103.03582548317671</v>
      </c>
      <c r="AA13" s="19">
        <f t="shared" si="2"/>
        <v>103.51168616058794</v>
      </c>
      <c r="AB13" s="19">
        <f t="shared" si="2"/>
        <v>103.04192279757896</v>
      </c>
      <c r="AC13" s="19">
        <f t="shared" si="2"/>
        <v>103.52132132021575</v>
      </c>
      <c r="AD13" s="19">
        <f t="shared" si="2"/>
        <v>103.04795235120127</v>
      </c>
      <c r="AE13" s="19">
        <f t="shared" si="2"/>
        <v>103.53079329983285</v>
      </c>
      <c r="AF13" s="19">
        <f t="shared" si="2"/>
        <v>103.05391457357669</v>
      </c>
      <c r="AG13" s="19">
        <f t="shared" si="2"/>
        <v>103.54010380310233</v>
      </c>
      <c r="AH13" s="19">
        <f t="shared" si="2"/>
        <v>103.05980990027926</v>
      </c>
      <c r="AI13" s="19">
        <f t="shared" si="2"/>
        <v>103.54925455884943</v>
      </c>
    </row>
    <row r="14" spans="1:35" ht="15">
      <c r="A14" s="21" t="s">
        <v>38</v>
      </c>
      <c r="B14" s="16"/>
      <c r="C14" s="22"/>
      <c r="D14" s="1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44.25" customHeight="1">
      <c r="A15" s="23" t="s">
        <v>39</v>
      </c>
      <c r="B15" s="16" t="s">
        <v>36</v>
      </c>
      <c r="C15" s="22"/>
      <c r="D15" s="1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ht="28.5" customHeight="1">
      <c r="A16" s="23" t="s">
        <v>40</v>
      </c>
      <c r="B16" s="16" t="s">
        <v>29</v>
      </c>
      <c r="C16" s="22"/>
      <c r="D16" s="19">
        <f>IF(ISERROR((D15/C15)/(D17/100)),0,((D15/C15)/(D17/100))*100)</f>
        <v>0</v>
      </c>
      <c r="E16" s="19">
        <f>IF(ISERROR((E15/D15)/(E17/100)),0,((E15/D15)/(E17/100))*100)</f>
        <v>0</v>
      </c>
      <c r="F16" s="19">
        <f>IF(ISERROR((F15/E15)/(F17/100)),0,((F15/E15)/(F17/100))*100)</f>
        <v>0</v>
      </c>
      <c r="G16" s="19">
        <f aca="true" t="shared" si="3" ref="G16:AI16">IF(ISERROR((G15/E15)/(G17/100)),0,((G15/E15)/(G17/100))*100)</f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f t="shared" si="3"/>
        <v>0</v>
      </c>
      <c r="M16" s="19">
        <f t="shared" si="3"/>
        <v>0</v>
      </c>
      <c r="N16" s="19">
        <f t="shared" si="3"/>
        <v>0</v>
      </c>
      <c r="O16" s="19">
        <f t="shared" si="3"/>
        <v>0</v>
      </c>
      <c r="P16" s="19">
        <f t="shared" si="3"/>
        <v>0</v>
      </c>
      <c r="Q16" s="19">
        <f t="shared" si="3"/>
        <v>0</v>
      </c>
      <c r="R16" s="19">
        <f t="shared" si="3"/>
        <v>0</v>
      </c>
      <c r="S16" s="19">
        <f t="shared" si="3"/>
        <v>0</v>
      </c>
      <c r="T16" s="19">
        <f t="shared" si="3"/>
        <v>0</v>
      </c>
      <c r="U16" s="19">
        <f t="shared" si="3"/>
        <v>0</v>
      </c>
      <c r="V16" s="19">
        <f t="shared" si="3"/>
        <v>0</v>
      </c>
      <c r="W16" s="19">
        <f t="shared" si="3"/>
        <v>0</v>
      </c>
      <c r="X16" s="19">
        <f t="shared" si="3"/>
        <v>0</v>
      </c>
      <c r="Y16" s="19">
        <f t="shared" si="3"/>
        <v>0</v>
      </c>
      <c r="Z16" s="19">
        <f t="shared" si="3"/>
        <v>0</v>
      </c>
      <c r="AA16" s="19">
        <f t="shared" si="3"/>
        <v>0</v>
      </c>
      <c r="AB16" s="19">
        <f t="shared" si="3"/>
        <v>0</v>
      </c>
      <c r="AC16" s="19">
        <f t="shared" si="3"/>
        <v>0</v>
      </c>
      <c r="AD16" s="19">
        <f t="shared" si="3"/>
        <v>0</v>
      </c>
      <c r="AE16" s="19">
        <f t="shared" si="3"/>
        <v>0</v>
      </c>
      <c r="AF16" s="19">
        <f t="shared" si="3"/>
        <v>0</v>
      </c>
      <c r="AG16" s="19">
        <f t="shared" si="3"/>
        <v>0</v>
      </c>
      <c r="AH16" s="19">
        <f t="shared" si="3"/>
        <v>0</v>
      </c>
      <c r="AI16" s="19">
        <f t="shared" si="3"/>
        <v>0</v>
      </c>
    </row>
    <row r="17" spans="1:35" ht="30" customHeight="1">
      <c r="A17" s="23" t="s">
        <v>41</v>
      </c>
      <c r="B17" s="16" t="s">
        <v>29</v>
      </c>
      <c r="C17" s="22"/>
      <c r="D17" s="1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5">
      <c r="A18" s="24" t="s">
        <v>42</v>
      </c>
      <c r="B18" s="1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s="20" customFormat="1" ht="44.25" customHeight="1">
      <c r="A19" s="23" t="s">
        <v>43</v>
      </c>
      <c r="B19" s="9" t="s">
        <v>36</v>
      </c>
      <c r="C19" s="26">
        <v>3337141</v>
      </c>
      <c r="D19" s="27">
        <v>3742820</v>
      </c>
      <c r="E19" s="11">
        <v>4088096.8</v>
      </c>
      <c r="F19" s="11">
        <v>4274480.1</v>
      </c>
      <c r="G19" s="11">
        <v>4301921.3</v>
      </c>
      <c r="H19" s="11">
        <v>4484897.7</v>
      </c>
      <c r="I19" s="11">
        <v>4510071.5</v>
      </c>
      <c r="J19" s="11">
        <v>4714293.8</v>
      </c>
      <c r="K19" s="11">
        <v>4743547.7</v>
      </c>
      <c r="L19" s="11">
        <v>5028077.195328</v>
      </c>
      <c r="M19" s="11">
        <v>5051309.074776001</v>
      </c>
      <c r="N19" s="11">
        <v>5281492.285972532</v>
      </c>
      <c r="O19" s="11">
        <v>5332666.990241024</v>
      </c>
      <c r="P19" s="11">
        <v>5630070.776846718</v>
      </c>
      <c r="Q19" s="11">
        <v>5679370.334611543</v>
      </c>
      <c r="R19" s="11">
        <v>6001655.448118601</v>
      </c>
      <c r="S19" s="11">
        <v>6048614.596916312</v>
      </c>
      <c r="T19" s="11">
        <v>6260446.831041474</v>
      </c>
      <c r="U19" s="11">
        <v>6479427.171581677</v>
      </c>
      <c r="V19" s="11">
        <v>6738744.968933041</v>
      </c>
      <c r="W19" s="11">
        <v>6974455.407490518</v>
      </c>
      <c r="X19" s="11">
        <v>7253585.084559525</v>
      </c>
      <c r="Y19" s="11">
        <v>7507303.800622794</v>
      </c>
      <c r="Z19" s="11">
        <v>7807758.985019873</v>
      </c>
      <c r="AA19" s="11">
        <v>8080861.8109903755</v>
      </c>
      <c r="AB19" s="11">
        <v>8404271.77147539</v>
      </c>
      <c r="AC19" s="11">
        <v>8698239.65335004</v>
      </c>
      <c r="AD19" s="11">
        <v>9046358.134816108</v>
      </c>
      <c r="AE19" s="11">
        <v>9362785.162865983</v>
      </c>
      <c r="AF19" s="11">
        <v>9737499.896316057</v>
      </c>
      <c r="AG19" s="11">
        <v>10078101.949308943</v>
      </c>
      <c r="AH19" s="11">
        <v>10481444.888394602</v>
      </c>
      <c r="AI19" s="11">
        <v>10848068.938236145</v>
      </c>
    </row>
    <row r="20" spans="1:35" ht="30" customHeight="1">
      <c r="A20" s="23" t="s">
        <v>44</v>
      </c>
      <c r="B20" s="16" t="s">
        <v>29</v>
      </c>
      <c r="C20" s="28">
        <v>103.3</v>
      </c>
      <c r="D20" s="19">
        <f>IF(ISERROR((D19/C19)/(D21/100)),0,((D19/C19)/(D21/100))*100)</f>
        <v>101.26098613143523</v>
      </c>
      <c r="E20" s="19">
        <f>IF(ISERROR((E19/D19)/(E21/100)),0,((E19/D19)/(E21/100))*100)</f>
        <v>98.81345559469491</v>
      </c>
      <c r="F20" s="19">
        <f>IF(ISERROR((F19/E19)/(F21/100)),0,((F19/E19)/(F21/100))*100)</f>
        <v>100.02954252962361</v>
      </c>
      <c r="G20" s="19">
        <f aca="true" t="shared" si="4" ref="G20:AI20">IF(ISERROR((G19/E19)/(G21/100)),0,((G19/E19)/(G21/100))*100)</f>
        <v>100.27548041286532</v>
      </c>
      <c r="H20" s="19">
        <f t="shared" si="4"/>
        <v>99.9589351928194</v>
      </c>
      <c r="I20" s="19">
        <f t="shared" si="4"/>
        <v>100.1804240736557</v>
      </c>
      <c r="J20" s="19">
        <f t="shared" si="4"/>
        <v>99.9548457466671</v>
      </c>
      <c r="K20" s="19">
        <f t="shared" si="4"/>
        <v>100.44901760732678</v>
      </c>
      <c r="L20" s="19">
        <f t="shared" si="4"/>
        <v>101</v>
      </c>
      <c r="M20" s="19">
        <f t="shared" si="4"/>
        <v>102.00000000000003</v>
      </c>
      <c r="N20" s="19">
        <f t="shared" si="4"/>
        <v>101.00000000000003</v>
      </c>
      <c r="O20" s="19">
        <f t="shared" si="4"/>
        <v>102</v>
      </c>
      <c r="P20" s="19">
        <f t="shared" si="4"/>
        <v>102.49999999999999</v>
      </c>
      <c r="Q20" s="19">
        <f t="shared" si="4"/>
        <v>102.89999999999999</v>
      </c>
      <c r="R20" s="19">
        <f t="shared" si="4"/>
        <v>102.49999999999999</v>
      </c>
      <c r="S20" s="19">
        <f t="shared" si="4"/>
        <v>102.89999999999999</v>
      </c>
      <c r="T20" s="19">
        <f t="shared" si="4"/>
        <v>100.29999999999998</v>
      </c>
      <c r="U20" s="19">
        <f t="shared" si="4"/>
        <v>103.50000000000001</v>
      </c>
      <c r="V20" s="19">
        <f t="shared" si="4"/>
        <v>103.49999999999997</v>
      </c>
      <c r="W20" s="19">
        <f t="shared" si="4"/>
        <v>104</v>
      </c>
      <c r="X20" s="19">
        <f t="shared" si="4"/>
        <v>103.49999999999999</v>
      </c>
      <c r="Y20" s="19">
        <f t="shared" si="4"/>
        <v>104</v>
      </c>
      <c r="Z20" s="19">
        <f t="shared" si="4"/>
        <v>103.49999999999999</v>
      </c>
      <c r="AA20" s="19">
        <f t="shared" si="4"/>
        <v>104</v>
      </c>
      <c r="AB20" s="19">
        <f t="shared" si="4"/>
        <v>103.49999999999997</v>
      </c>
      <c r="AC20" s="19">
        <f t="shared" si="4"/>
        <v>104</v>
      </c>
      <c r="AD20" s="19">
        <f t="shared" si="4"/>
        <v>103.49999999999997</v>
      </c>
      <c r="AE20" s="19">
        <f t="shared" si="4"/>
        <v>104</v>
      </c>
      <c r="AF20" s="19">
        <f t="shared" si="4"/>
        <v>103.49999999999997</v>
      </c>
      <c r="AG20" s="19">
        <f t="shared" si="4"/>
        <v>103.99999999999999</v>
      </c>
      <c r="AH20" s="19">
        <f t="shared" si="4"/>
        <v>103.49999999999997</v>
      </c>
      <c r="AI20" s="19">
        <f t="shared" si="4"/>
        <v>103.99999999999999</v>
      </c>
    </row>
    <row r="21" spans="1:35" ht="33" customHeight="1">
      <c r="A21" s="23" t="s">
        <v>45</v>
      </c>
      <c r="B21" s="16" t="s">
        <v>29</v>
      </c>
      <c r="C21" s="28">
        <v>102.3</v>
      </c>
      <c r="D21" s="18">
        <v>110.75981770822438</v>
      </c>
      <c r="E21" s="12">
        <v>110.53661018192355</v>
      </c>
      <c r="F21" s="12">
        <v>104.52829011778782</v>
      </c>
      <c r="G21" s="12">
        <v>104.94132396277897</v>
      </c>
      <c r="H21" s="12">
        <v>104.96575176943739</v>
      </c>
      <c r="I21" s="12">
        <v>104.64972709751804</v>
      </c>
      <c r="J21" s="11">
        <v>105.1623421822977</v>
      </c>
      <c r="K21" s="11">
        <v>104.70662263336624</v>
      </c>
      <c r="L21" s="11">
        <v>105.6</v>
      </c>
      <c r="M21" s="11">
        <v>104.4</v>
      </c>
      <c r="N21" s="11">
        <v>104</v>
      </c>
      <c r="O21" s="11">
        <v>103.5</v>
      </c>
      <c r="P21" s="11">
        <v>104</v>
      </c>
      <c r="Q21" s="11">
        <v>103.5</v>
      </c>
      <c r="R21" s="11">
        <v>104</v>
      </c>
      <c r="S21" s="11">
        <v>103.5</v>
      </c>
      <c r="T21" s="11">
        <v>104</v>
      </c>
      <c r="U21" s="11">
        <v>103.5</v>
      </c>
      <c r="V21" s="11">
        <v>104</v>
      </c>
      <c r="W21" s="11">
        <v>103.5</v>
      </c>
      <c r="X21" s="11">
        <v>104</v>
      </c>
      <c r="Y21" s="11">
        <v>103.5</v>
      </c>
      <c r="Z21" s="11">
        <v>104</v>
      </c>
      <c r="AA21" s="11">
        <v>103.5</v>
      </c>
      <c r="AB21" s="11">
        <v>104</v>
      </c>
      <c r="AC21" s="11">
        <v>103.5</v>
      </c>
      <c r="AD21" s="11">
        <v>104</v>
      </c>
      <c r="AE21" s="11">
        <v>103.5</v>
      </c>
      <c r="AF21" s="11">
        <v>104</v>
      </c>
      <c r="AG21" s="11">
        <v>103.5</v>
      </c>
      <c r="AH21" s="11">
        <v>104</v>
      </c>
      <c r="AI21" s="11">
        <v>103.5</v>
      </c>
    </row>
    <row r="22" spans="1:35" ht="28.5" customHeight="1">
      <c r="A22" s="24" t="s">
        <v>46</v>
      </c>
      <c r="B22" s="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s="20" customFormat="1" ht="60">
      <c r="A23" s="23" t="s">
        <v>47</v>
      </c>
      <c r="B23" s="9" t="s">
        <v>36</v>
      </c>
      <c r="C23" s="26">
        <v>528180</v>
      </c>
      <c r="D23" s="27">
        <v>553403</v>
      </c>
      <c r="E23" s="11">
        <v>580623.725612903</v>
      </c>
      <c r="F23" s="11">
        <v>641009</v>
      </c>
      <c r="G23" s="11">
        <v>644127</v>
      </c>
      <c r="H23" s="11">
        <v>698234</v>
      </c>
      <c r="I23" s="11">
        <v>702895</v>
      </c>
      <c r="J23" s="11">
        <v>756686</v>
      </c>
      <c r="K23" s="11">
        <v>761863</v>
      </c>
      <c r="L23" s="11">
        <v>813547.926156</v>
      </c>
      <c r="M23" s="11">
        <v>813054.098696</v>
      </c>
      <c r="N23" s="11">
        <v>856748.9481307359</v>
      </c>
      <c r="O23" s="11">
        <v>858714.4038246685</v>
      </c>
      <c r="P23" s="11">
        <v>908204.4332065197</v>
      </c>
      <c r="Q23" s="11">
        <v>903453.4242639338</v>
      </c>
      <c r="R23" s="11">
        <v>962750.28326047</v>
      </c>
      <c r="S23" s="11">
        <v>950523.3476680847</v>
      </c>
      <c r="T23" s="11">
        <v>1020572.1025228107</v>
      </c>
      <c r="U23" s="11">
        <v>1000045.6140815918</v>
      </c>
      <c r="V23" s="11">
        <v>1081866.6424282282</v>
      </c>
      <c r="W23" s="11">
        <v>1052147.9905752428</v>
      </c>
      <c r="X23" s="11">
        <v>1146842.4711058252</v>
      </c>
      <c r="Y23" s="11">
        <v>1106964.900884213</v>
      </c>
      <c r="Z23" s="11">
        <v>1215720.6830779698</v>
      </c>
      <c r="AA23" s="11">
        <v>1164637.7722202805</v>
      </c>
      <c r="AB23" s="11">
        <v>1288735.6515829496</v>
      </c>
      <c r="AC23" s="11">
        <v>1225315.400152957</v>
      </c>
      <c r="AD23" s="11">
        <v>1366135.82608137</v>
      </c>
      <c r="AE23" s="11">
        <v>1289154.332500926</v>
      </c>
      <c r="AF23" s="11">
        <v>1448184.577659991</v>
      </c>
      <c r="AG23" s="11">
        <v>1356319.2732242243</v>
      </c>
      <c r="AH23" s="11">
        <v>1535161.0952096726</v>
      </c>
      <c r="AI23" s="11">
        <v>1426983.5073592064</v>
      </c>
    </row>
    <row r="24" spans="1:35" ht="29.25" customHeight="1">
      <c r="A24" s="23" t="s">
        <v>48</v>
      </c>
      <c r="B24" s="16" t="s">
        <v>29</v>
      </c>
      <c r="C24" s="28">
        <v>97.6</v>
      </c>
      <c r="D24" s="19">
        <f>IF(ISERROR((D23/C23)/(D25/100)),0,((D23/C23)/(D25/100))*100)</f>
        <v>101.34934665306838</v>
      </c>
      <c r="E24" s="19">
        <f>IF(ISERROR((E23/D23)/(E25/100)),0,((E23/D23)/(E25/100))*100)</f>
        <v>100.25999637683366</v>
      </c>
      <c r="F24" s="19">
        <f>IF(ISERROR((F23/E23)/(F25/100)),0,((F23/E23)/(F25/100))*100)</f>
        <v>100.00006348173167</v>
      </c>
      <c r="G24" s="19">
        <f aca="true" t="shared" si="5" ref="G24:AI24">IF(ISERROR((G23/E23)/(G25/100)),0,((G23/E23)/(G25/100))*100)</f>
        <v>100.48648441799939</v>
      </c>
      <c r="H24" s="19">
        <f t="shared" si="5"/>
        <v>100.48646840731763</v>
      </c>
      <c r="I24" s="19">
        <f t="shared" si="5"/>
        <v>100.57480793190747</v>
      </c>
      <c r="J24" s="19">
        <f t="shared" si="5"/>
        <v>100.43689117204396</v>
      </c>
      <c r="K24" s="19">
        <f t="shared" si="5"/>
        <v>100.45347936480968</v>
      </c>
      <c r="L24" s="19">
        <f t="shared" si="5"/>
        <v>100.2</v>
      </c>
      <c r="M24" s="19">
        <f t="shared" si="5"/>
        <v>100.29999999999998</v>
      </c>
      <c r="N24" s="19">
        <f t="shared" si="5"/>
        <v>100.2</v>
      </c>
      <c r="O24" s="19">
        <f t="shared" si="5"/>
        <v>100.29999999999998</v>
      </c>
      <c r="P24" s="19">
        <f t="shared" si="5"/>
        <v>100.09999999999997</v>
      </c>
      <c r="Q24" s="19">
        <f t="shared" si="5"/>
        <v>100.2</v>
      </c>
      <c r="R24" s="19">
        <f t="shared" si="5"/>
        <v>100.09999999999997</v>
      </c>
      <c r="S24" s="19">
        <f t="shared" si="5"/>
        <v>100.19999999999997</v>
      </c>
      <c r="T24" s="19">
        <f t="shared" si="5"/>
        <v>100.1</v>
      </c>
      <c r="U24" s="19">
        <f t="shared" si="5"/>
        <v>100.2</v>
      </c>
      <c r="V24" s="19">
        <f t="shared" si="5"/>
        <v>100.1</v>
      </c>
      <c r="W24" s="19">
        <f t="shared" si="5"/>
        <v>100.2</v>
      </c>
      <c r="X24" s="19">
        <f t="shared" si="5"/>
        <v>100.1</v>
      </c>
      <c r="Y24" s="19">
        <f t="shared" si="5"/>
        <v>100.2</v>
      </c>
      <c r="Z24" s="19">
        <f t="shared" si="5"/>
        <v>100.09999999999997</v>
      </c>
      <c r="AA24" s="19">
        <f t="shared" si="5"/>
        <v>100.2</v>
      </c>
      <c r="AB24" s="19">
        <f t="shared" si="5"/>
        <v>100.09999999999997</v>
      </c>
      <c r="AC24" s="19">
        <f t="shared" si="5"/>
        <v>100.2</v>
      </c>
      <c r="AD24" s="19">
        <f t="shared" si="5"/>
        <v>100.1</v>
      </c>
      <c r="AE24" s="19">
        <f t="shared" si="5"/>
        <v>100.19999999999997</v>
      </c>
      <c r="AF24" s="19">
        <f t="shared" si="5"/>
        <v>100.1</v>
      </c>
      <c r="AG24" s="19">
        <f t="shared" si="5"/>
        <v>100.2</v>
      </c>
      <c r="AH24" s="19">
        <f t="shared" si="5"/>
        <v>100.1</v>
      </c>
      <c r="AI24" s="19">
        <f t="shared" si="5"/>
        <v>100.2</v>
      </c>
    </row>
    <row r="25" spans="1:35" ht="31.5" customHeight="1">
      <c r="A25" s="8" t="s">
        <v>49</v>
      </c>
      <c r="B25" s="16" t="s">
        <v>29</v>
      </c>
      <c r="C25" s="28">
        <v>107.7</v>
      </c>
      <c r="D25" s="28">
        <v>103.38049410013</v>
      </c>
      <c r="E25" s="12">
        <v>104.646711292153</v>
      </c>
      <c r="F25" s="12">
        <v>110.4</v>
      </c>
      <c r="G25" s="12">
        <v>110.4</v>
      </c>
      <c r="H25" s="12">
        <v>108.4</v>
      </c>
      <c r="I25" s="12">
        <v>108.5</v>
      </c>
      <c r="J25" s="28">
        <v>107.9</v>
      </c>
      <c r="K25" s="28">
        <v>107.9</v>
      </c>
      <c r="L25" s="28">
        <v>107.3</v>
      </c>
      <c r="M25" s="28">
        <v>106.4</v>
      </c>
      <c r="N25" s="28">
        <v>105.1</v>
      </c>
      <c r="O25" s="28">
        <v>105.3</v>
      </c>
      <c r="P25" s="28">
        <v>105.9</v>
      </c>
      <c r="Q25" s="28">
        <v>105</v>
      </c>
      <c r="R25" s="28">
        <v>105.9</v>
      </c>
      <c r="S25" s="28">
        <v>105</v>
      </c>
      <c r="T25" s="28">
        <v>105.9</v>
      </c>
      <c r="U25" s="28">
        <v>105</v>
      </c>
      <c r="V25" s="28">
        <v>105.9</v>
      </c>
      <c r="W25" s="28">
        <v>105</v>
      </c>
      <c r="X25" s="28">
        <v>105.9</v>
      </c>
      <c r="Y25" s="28">
        <v>105</v>
      </c>
      <c r="Z25" s="28">
        <v>105.9</v>
      </c>
      <c r="AA25" s="28">
        <v>105</v>
      </c>
      <c r="AB25" s="28">
        <v>105.9</v>
      </c>
      <c r="AC25" s="28">
        <v>105</v>
      </c>
      <c r="AD25" s="28">
        <v>105.9</v>
      </c>
      <c r="AE25" s="28">
        <v>105</v>
      </c>
      <c r="AF25" s="28">
        <v>105.9</v>
      </c>
      <c r="AG25" s="28">
        <v>105</v>
      </c>
      <c r="AH25" s="28">
        <v>105.9</v>
      </c>
      <c r="AI25" s="28">
        <v>105</v>
      </c>
    </row>
    <row r="26" spans="1:35" s="7" customFormat="1" ht="18.75" customHeight="1">
      <c r="A26" s="44" t="s">
        <v>50</v>
      </c>
      <c r="B26" s="46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ht="30">
      <c r="A27" s="8" t="s">
        <v>51</v>
      </c>
      <c r="B27" s="16" t="s">
        <v>36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30.75" customHeight="1">
      <c r="A28" s="8" t="s">
        <v>52</v>
      </c>
      <c r="B28" s="16" t="s">
        <v>29</v>
      </c>
      <c r="C28" s="28"/>
      <c r="D28" s="19">
        <f>IF(ISERROR((D27/C27)/(D29/100)),0,((D27/C27)/(D29/100))*100)</f>
        <v>0</v>
      </c>
      <c r="E28" s="19">
        <f>IF(ISERROR((E27/D27)/(E29/100)),0,((E27/D27)/(E29/100))*100)</f>
        <v>0</v>
      </c>
      <c r="F28" s="19">
        <f>IF(ISERROR((F27/E27)/(F29/100)),0,((F27/E27)/(F29/100))*100)</f>
        <v>0</v>
      </c>
      <c r="G28" s="19">
        <f aca="true" t="shared" si="6" ref="G28:AI28">IF(ISERROR((G27/E27)/(G29/100)),0,((G27/E27)/(G29/100))*100)</f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6"/>
        <v>0</v>
      </c>
      <c r="Q28" s="19">
        <f t="shared" si="6"/>
        <v>0</v>
      </c>
      <c r="R28" s="19">
        <f t="shared" si="6"/>
        <v>0</v>
      </c>
      <c r="S28" s="19">
        <f t="shared" si="6"/>
        <v>0</v>
      </c>
      <c r="T28" s="19">
        <f t="shared" si="6"/>
        <v>0</v>
      </c>
      <c r="U28" s="19">
        <f t="shared" si="6"/>
        <v>0</v>
      </c>
      <c r="V28" s="19">
        <f t="shared" si="6"/>
        <v>0</v>
      </c>
      <c r="W28" s="19">
        <f t="shared" si="6"/>
        <v>0</v>
      </c>
      <c r="X28" s="19">
        <f t="shared" si="6"/>
        <v>0</v>
      </c>
      <c r="Y28" s="19">
        <f t="shared" si="6"/>
        <v>0</v>
      </c>
      <c r="Z28" s="19">
        <f t="shared" si="6"/>
        <v>0</v>
      </c>
      <c r="AA28" s="19">
        <f t="shared" si="6"/>
        <v>0</v>
      </c>
      <c r="AB28" s="19">
        <f t="shared" si="6"/>
        <v>0</v>
      </c>
      <c r="AC28" s="19">
        <f t="shared" si="6"/>
        <v>0</v>
      </c>
      <c r="AD28" s="19">
        <f t="shared" si="6"/>
        <v>0</v>
      </c>
      <c r="AE28" s="19">
        <f t="shared" si="6"/>
        <v>0</v>
      </c>
      <c r="AF28" s="19">
        <f t="shared" si="6"/>
        <v>0</v>
      </c>
      <c r="AG28" s="19">
        <f t="shared" si="6"/>
        <v>0</v>
      </c>
      <c r="AH28" s="19">
        <f t="shared" si="6"/>
        <v>0</v>
      </c>
      <c r="AI28" s="19">
        <f t="shared" si="6"/>
        <v>0</v>
      </c>
    </row>
    <row r="29" spans="1:35" ht="30.75" customHeight="1">
      <c r="A29" s="8" t="s">
        <v>53</v>
      </c>
      <c r="B29" s="16" t="s">
        <v>29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s="7" customFormat="1" ht="20.25" customHeight="1">
      <c r="A30" s="44" t="s">
        <v>54</v>
      </c>
      <c r="B30" s="46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s="20" customFormat="1" ht="30">
      <c r="A31" s="8" t="s">
        <v>55</v>
      </c>
      <c r="B31" s="31" t="s">
        <v>56</v>
      </c>
      <c r="C31" s="32">
        <v>895</v>
      </c>
      <c r="D31" s="32">
        <v>3926</v>
      </c>
      <c r="E31" s="32">
        <v>4600</v>
      </c>
      <c r="F31" s="32">
        <v>5500</v>
      </c>
      <c r="G31" s="32">
        <v>5500</v>
      </c>
      <c r="H31" s="32">
        <v>4400</v>
      </c>
      <c r="I31" s="32">
        <v>4400</v>
      </c>
      <c r="J31" s="32">
        <v>5200</v>
      </c>
      <c r="K31" s="32">
        <v>5200</v>
      </c>
      <c r="L31" s="32">
        <v>2500</v>
      </c>
      <c r="M31" s="32">
        <v>3500</v>
      </c>
      <c r="N31" s="32">
        <v>3500</v>
      </c>
      <c r="O31" s="32">
        <v>4500</v>
      </c>
      <c r="P31" s="32">
        <v>2500</v>
      </c>
      <c r="Q31" s="32">
        <v>3500</v>
      </c>
      <c r="R31" s="32">
        <v>2500</v>
      </c>
      <c r="S31" s="32">
        <v>3500</v>
      </c>
      <c r="T31" s="32">
        <v>2500</v>
      </c>
      <c r="U31" s="32">
        <v>3500</v>
      </c>
      <c r="V31" s="32">
        <v>2500</v>
      </c>
      <c r="W31" s="32">
        <v>3500</v>
      </c>
      <c r="X31" s="32">
        <v>2500</v>
      </c>
      <c r="Y31" s="32">
        <v>3500</v>
      </c>
      <c r="Z31" s="32">
        <v>2500</v>
      </c>
      <c r="AA31" s="32">
        <v>3500</v>
      </c>
      <c r="AB31" s="32">
        <v>2500</v>
      </c>
      <c r="AC31" s="32">
        <v>3500</v>
      </c>
      <c r="AD31" s="32">
        <v>2500</v>
      </c>
      <c r="AE31" s="32">
        <v>3500</v>
      </c>
      <c r="AF31" s="32">
        <v>2500</v>
      </c>
      <c r="AG31" s="32">
        <v>3500</v>
      </c>
      <c r="AH31" s="32">
        <v>2500</v>
      </c>
      <c r="AI31" s="32">
        <v>3500</v>
      </c>
    </row>
    <row r="32" spans="1:35" ht="30" customHeight="1">
      <c r="A32" s="8" t="s">
        <v>57</v>
      </c>
      <c r="B32" s="31" t="s">
        <v>58</v>
      </c>
      <c r="C32" s="17">
        <v>26.5</v>
      </c>
      <c r="D32" s="17">
        <f>IF((ISERROR(D31/C31)),0,(D31/C31)*100)</f>
        <v>438.65921787709493</v>
      </c>
      <c r="E32" s="17">
        <f>IF((ISERROR(E31/D31)),0,(E31/D31)*100)</f>
        <v>117.16760061130923</v>
      </c>
      <c r="F32" s="17">
        <f>IF((ISERROR(F31/E31)),0,(F31/E31)*100)</f>
        <v>119.56521739130434</v>
      </c>
      <c r="G32" s="17">
        <f aca="true" t="shared" si="7" ref="G32:AI32">IF((ISERROR(G31/E31)),0,(G31/E31)*100)</f>
        <v>119.56521739130434</v>
      </c>
      <c r="H32" s="17">
        <f t="shared" si="7"/>
        <v>80</v>
      </c>
      <c r="I32" s="17">
        <f t="shared" si="7"/>
        <v>80</v>
      </c>
      <c r="J32" s="17">
        <f t="shared" si="7"/>
        <v>118.18181818181819</v>
      </c>
      <c r="K32" s="17">
        <f t="shared" si="7"/>
        <v>118.18181818181819</v>
      </c>
      <c r="L32" s="17">
        <f t="shared" si="7"/>
        <v>48.07692307692308</v>
      </c>
      <c r="M32" s="17">
        <f t="shared" si="7"/>
        <v>67.3076923076923</v>
      </c>
      <c r="N32" s="17">
        <f t="shared" si="7"/>
        <v>140</v>
      </c>
      <c r="O32" s="17">
        <f t="shared" si="7"/>
        <v>128.57142857142858</v>
      </c>
      <c r="P32" s="17">
        <f t="shared" si="7"/>
        <v>71.42857142857143</v>
      </c>
      <c r="Q32" s="17">
        <f t="shared" si="7"/>
        <v>77.77777777777779</v>
      </c>
      <c r="R32" s="17">
        <f t="shared" si="7"/>
        <v>100</v>
      </c>
      <c r="S32" s="17">
        <f t="shared" si="7"/>
        <v>100</v>
      </c>
      <c r="T32" s="17">
        <f t="shared" si="7"/>
        <v>100</v>
      </c>
      <c r="U32" s="17">
        <f t="shared" si="7"/>
        <v>100</v>
      </c>
      <c r="V32" s="17">
        <f t="shared" si="7"/>
        <v>100</v>
      </c>
      <c r="W32" s="17">
        <f t="shared" si="7"/>
        <v>100</v>
      </c>
      <c r="X32" s="17">
        <f t="shared" si="7"/>
        <v>100</v>
      </c>
      <c r="Y32" s="17">
        <f t="shared" si="7"/>
        <v>100</v>
      </c>
      <c r="Z32" s="17">
        <f t="shared" si="7"/>
        <v>100</v>
      </c>
      <c r="AA32" s="17">
        <f t="shared" si="7"/>
        <v>100</v>
      </c>
      <c r="AB32" s="17">
        <f t="shared" si="7"/>
        <v>100</v>
      </c>
      <c r="AC32" s="17">
        <f t="shared" si="7"/>
        <v>100</v>
      </c>
      <c r="AD32" s="17">
        <f t="shared" si="7"/>
        <v>100</v>
      </c>
      <c r="AE32" s="17">
        <f t="shared" si="7"/>
        <v>100</v>
      </c>
      <c r="AF32" s="17">
        <f t="shared" si="7"/>
        <v>100</v>
      </c>
      <c r="AG32" s="17">
        <f t="shared" si="7"/>
        <v>100</v>
      </c>
      <c r="AH32" s="17">
        <f t="shared" si="7"/>
        <v>100</v>
      </c>
      <c r="AI32" s="17">
        <f t="shared" si="7"/>
        <v>100</v>
      </c>
    </row>
    <row r="33" spans="1:35" s="7" customFormat="1" ht="16.5" customHeight="1">
      <c r="A33" s="44" t="s">
        <v>59</v>
      </c>
      <c r="B33" s="46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15">
      <c r="A34" s="8" t="s">
        <v>60</v>
      </c>
      <c r="B34" s="31" t="s">
        <v>36</v>
      </c>
      <c r="C34" s="33">
        <v>4157160</v>
      </c>
      <c r="D34" s="34">
        <f>C34*D35/100*D36/100</f>
        <v>4617566.97177405</v>
      </c>
      <c r="E34" s="34">
        <f>D34*E35/100*E36/100</f>
        <v>5038435.113416396</v>
      </c>
      <c r="F34" s="34">
        <f>E34*F35/100*F36/100</f>
        <v>5529783.305676762</v>
      </c>
      <c r="G34" s="34">
        <f aca="true" t="shared" si="8" ref="G34:AI34">E34*G35/100*G36/100</f>
        <v>5532100.985828933</v>
      </c>
      <c r="H34" s="34">
        <f t="shared" si="8"/>
        <v>6165044.811832909</v>
      </c>
      <c r="I34" s="34">
        <f t="shared" si="8"/>
        <v>6197889.339473445</v>
      </c>
      <c r="J34" s="34">
        <f t="shared" si="8"/>
        <v>6829020.138067313</v>
      </c>
      <c r="K34" s="34">
        <f t="shared" si="8"/>
        <v>6911483.3285737205</v>
      </c>
      <c r="L34" s="34">
        <f t="shared" si="8"/>
        <v>7521209.619261814</v>
      </c>
      <c r="M34" s="34">
        <f t="shared" si="8"/>
        <v>7656195.6572275385</v>
      </c>
      <c r="N34" s="34">
        <f t="shared" si="8"/>
        <v>8252647.2547350265</v>
      </c>
      <c r="O34" s="34">
        <f t="shared" si="8"/>
        <v>8456918.88003868</v>
      </c>
      <c r="P34" s="34">
        <f t="shared" si="8"/>
        <v>8986142.542735875</v>
      </c>
      <c r="Q34" s="34">
        <f t="shared" si="8"/>
        <v>9279354.241122441</v>
      </c>
      <c r="R34" s="34">
        <f t="shared" si="8"/>
        <v>9784830.891934238</v>
      </c>
      <c r="S34" s="34">
        <f t="shared" si="8"/>
        <v>10181771.441071598</v>
      </c>
      <c r="T34" s="34">
        <f t="shared" si="8"/>
        <v>10654506.661609355</v>
      </c>
      <c r="U34" s="34">
        <f t="shared" si="8"/>
        <v>11171948.71371581</v>
      </c>
      <c r="V34" s="34">
        <f t="shared" si="8"/>
        <v>11601479.213693196</v>
      </c>
      <c r="W34" s="34">
        <f t="shared" si="8"/>
        <v>12258420.72612467</v>
      </c>
      <c r="X34" s="34">
        <f t="shared" si="8"/>
        <v>12632618.686206248</v>
      </c>
      <c r="Y34" s="34">
        <f t="shared" si="8"/>
        <v>13450552.141740296</v>
      </c>
      <c r="Z34" s="34">
        <f t="shared" si="8"/>
        <v>13649923.469006436</v>
      </c>
      <c r="AA34" s="34">
        <f t="shared" si="8"/>
        <v>14644423.149841163</v>
      </c>
      <c r="AB34" s="34">
        <f t="shared" si="8"/>
        <v>14749151.805965526</v>
      </c>
      <c r="AC34" s="34">
        <f t="shared" si="8"/>
        <v>15944262.148621066</v>
      </c>
      <c r="AD34" s="34">
        <f t="shared" si="8"/>
        <v>15936901.00089993</v>
      </c>
      <c r="AE34" s="34">
        <f t="shared" si="8"/>
        <v>17359474.856932674</v>
      </c>
      <c r="AF34" s="34">
        <f t="shared" si="8"/>
        <v>17220299.6385024</v>
      </c>
      <c r="AG34" s="34">
        <f t="shared" si="8"/>
        <v>18900301.845234018</v>
      </c>
      <c r="AH34" s="34">
        <f t="shared" si="8"/>
        <v>18607050.368391</v>
      </c>
      <c r="AI34" s="34">
        <f t="shared" si="8"/>
        <v>20577892.63701699</v>
      </c>
    </row>
    <row r="35" spans="1:35" ht="30" customHeight="1">
      <c r="A35" s="8" t="s">
        <v>61</v>
      </c>
      <c r="B35" s="31" t="s">
        <v>58</v>
      </c>
      <c r="C35" s="35">
        <v>106.5</v>
      </c>
      <c r="D35" s="28">
        <v>103.325615</v>
      </c>
      <c r="E35" s="28">
        <v>93.5</v>
      </c>
      <c r="F35" s="28">
        <v>102</v>
      </c>
      <c r="G35" s="28">
        <v>103</v>
      </c>
      <c r="H35" s="28">
        <v>104</v>
      </c>
      <c r="I35" s="28">
        <v>105</v>
      </c>
      <c r="J35" s="28">
        <v>104.5</v>
      </c>
      <c r="K35" s="28">
        <v>105.5</v>
      </c>
      <c r="L35" s="28">
        <v>104</v>
      </c>
      <c r="M35" s="28">
        <v>105</v>
      </c>
      <c r="N35" s="28">
        <v>104.5</v>
      </c>
      <c r="O35" s="28">
        <v>105.5</v>
      </c>
      <c r="P35" s="28">
        <v>104</v>
      </c>
      <c r="Q35" s="28">
        <v>105</v>
      </c>
      <c r="R35" s="28">
        <v>104</v>
      </c>
      <c r="S35" s="28">
        <v>105</v>
      </c>
      <c r="T35" s="28">
        <v>104</v>
      </c>
      <c r="U35" s="28">
        <v>105</v>
      </c>
      <c r="V35" s="28">
        <v>104</v>
      </c>
      <c r="W35" s="28">
        <v>105</v>
      </c>
      <c r="X35" s="28">
        <v>104</v>
      </c>
      <c r="Y35" s="28">
        <v>105</v>
      </c>
      <c r="Z35" s="28">
        <v>104.5</v>
      </c>
      <c r="AA35" s="28">
        <v>105.5</v>
      </c>
      <c r="AB35" s="28">
        <v>104.5</v>
      </c>
      <c r="AC35" s="28">
        <v>105.5</v>
      </c>
      <c r="AD35" s="28">
        <v>104.5</v>
      </c>
      <c r="AE35" s="28">
        <v>105.5</v>
      </c>
      <c r="AF35" s="28">
        <v>104.5</v>
      </c>
      <c r="AG35" s="28">
        <v>105.5</v>
      </c>
      <c r="AH35" s="28">
        <v>104.5</v>
      </c>
      <c r="AI35" s="28">
        <v>105.5</v>
      </c>
    </row>
    <row r="36" spans="1:35" ht="30" customHeight="1">
      <c r="A36" s="8" t="s">
        <v>53</v>
      </c>
      <c r="B36" s="31" t="s">
        <v>29</v>
      </c>
      <c r="C36" s="35">
        <v>103.9</v>
      </c>
      <c r="D36" s="28">
        <v>107.5</v>
      </c>
      <c r="E36" s="28">
        <v>116.7</v>
      </c>
      <c r="F36" s="28">
        <v>107.6</v>
      </c>
      <c r="G36" s="28">
        <v>106.6</v>
      </c>
      <c r="H36" s="28">
        <v>107.2</v>
      </c>
      <c r="I36" s="28">
        <v>106.7</v>
      </c>
      <c r="J36" s="28">
        <v>106</v>
      </c>
      <c r="K36" s="28">
        <v>105.7</v>
      </c>
      <c r="L36" s="28">
        <v>105.9</v>
      </c>
      <c r="M36" s="28">
        <v>105.5</v>
      </c>
      <c r="N36" s="28">
        <v>105</v>
      </c>
      <c r="O36" s="28">
        <v>104.7</v>
      </c>
      <c r="P36" s="28">
        <v>104.7</v>
      </c>
      <c r="Q36" s="28">
        <v>104.5</v>
      </c>
      <c r="R36" s="28">
        <v>104.7</v>
      </c>
      <c r="S36" s="28">
        <v>104.5</v>
      </c>
      <c r="T36" s="28">
        <v>104.7</v>
      </c>
      <c r="U36" s="28">
        <v>104.5</v>
      </c>
      <c r="V36" s="28">
        <v>104.7</v>
      </c>
      <c r="W36" s="28">
        <v>104.5</v>
      </c>
      <c r="X36" s="28">
        <v>104.7</v>
      </c>
      <c r="Y36" s="28">
        <v>104.5</v>
      </c>
      <c r="Z36" s="28">
        <v>103.4</v>
      </c>
      <c r="AA36" s="28">
        <v>103.2</v>
      </c>
      <c r="AB36" s="28">
        <v>103.4</v>
      </c>
      <c r="AC36" s="28">
        <v>103.2</v>
      </c>
      <c r="AD36" s="28">
        <v>103.4</v>
      </c>
      <c r="AE36" s="28">
        <v>103.2</v>
      </c>
      <c r="AF36" s="28">
        <v>103.4</v>
      </c>
      <c r="AG36" s="28">
        <v>103.2</v>
      </c>
      <c r="AH36" s="28">
        <v>103.4</v>
      </c>
      <c r="AI36" s="28">
        <v>103.2</v>
      </c>
    </row>
    <row r="37" spans="1:35" ht="15">
      <c r="A37" s="8" t="s">
        <v>62</v>
      </c>
      <c r="B37" s="31" t="s">
        <v>36</v>
      </c>
      <c r="C37" s="35">
        <v>1207177.4</v>
      </c>
      <c r="D37" s="34">
        <f>C37*D38/100*D39/100</f>
        <v>1289645.7240809998</v>
      </c>
      <c r="E37" s="34">
        <f>D37*E38/100*E39/100</f>
        <v>1368507.5601085532</v>
      </c>
      <c r="F37" s="34">
        <f>E37*F38/100*F39/100</f>
        <v>1478111.3305976475</v>
      </c>
      <c r="G37" s="34">
        <f aca="true" t="shared" si="9" ref="G37:AI37">E37*G38/100*G39/100</f>
        <v>1490304.7329582146</v>
      </c>
      <c r="H37" s="34">
        <f t="shared" si="9"/>
        <v>1593943.5250199318</v>
      </c>
      <c r="I37" s="34">
        <f t="shared" si="9"/>
        <v>1621570.7738371743</v>
      </c>
      <c r="J37" s="34">
        <f t="shared" si="9"/>
        <v>1704866.054926069</v>
      </c>
      <c r="K37" s="34">
        <f t="shared" si="9"/>
        <v>1748280.314104811</v>
      </c>
      <c r="L37" s="34">
        <f t="shared" si="9"/>
        <v>1825613.1932662078</v>
      </c>
      <c r="M37" s="34">
        <f t="shared" si="9"/>
        <v>1884890.937848961</v>
      </c>
      <c r="N37" s="34">
        <f t="shared" si="9"/>
        <v>1933817.2872310963</v>
      </c>
      <c r="O37" s="34">
        <f t="shared" si="9"/>
        <v>2004638.0591305057</v>
      </c>
      <c r="P37" s="34">
        <f t="shared" si="9"/>
        <v>2055077.3002269224</v>
      </c>
      <c r="Q37" s="34">
        <f t="shared" si="9"/>
        <v>2140833.168867832</v>
      </c>
      <c r="R37" s="34">
        <f t="shared" si="9"/>
        <v>2183940.9223376517</v>
      </c>
      <c r="S37" s="34">
        <f t="shared" si="9"/>
        <v>2286281.3743607127</v>
      </c>
      <c r="T37" s="34">
        <f t="shared" si="9"/>
        <v>2320884.937872834</v>
      </c>
      <c r="U37" s="34">
        <f t="shared" si="9"/>
        <v>2441611.3309347797</v>
      </c>
      <c r="V37" s="34">
        <f t="shared" si="9"/>
        <v>2466416.02790215</v>
      </c>
      <c r="W37" s="34">
        <f t="shared" si="9"/>
        <v>2607494.4047584888</v>
      </c>
      <c r="X37" s="34">
        <f t="shared" si="9"/>
        <v>2621072.6449317546</v>
      </c>
      <c r="Y37" s="34">
        <f t="shared" si="9"/>
        <v>2784647.5746177803</v>
      </c>
      <c r="Z37" s="34">
        <f t="shared" si="9"/>
        <v>2767066.391254453</v>
      </c>
      <c r="AA37" s="34">
        <f t="shared" si="9"/>
        <v>2965580.05077857</v>
      </c>
      <c r="AB37" s="34">
        <f t="shared" si="9"/>
        <v>2921191.989247326</v>
      </c>
      <c r="AC37" s="34">
        <f t="shared" si="9"/>
        <v>3158268.614577908</v>
      </c>
      <c r="AD37" s="34">
        <f t="shared" si="9"/>
        <v>3083902.3830484017</v>
      </c>
      <c r="AE37" s="34">
        <f t="shared" si="9"/>
        <v>3363477.1178101082</v>
      </c>
      <c r="AF37" s="34">
        <f t="shared" si="9"/>
        <v>3255675.745784198</v>
      </c>
      <c r="AG37" s="34">
        <f t="shared" si="9"/>
        <v>3582019.04353982</v>
      </c>
      <c r="AH37" s="34">
        <f t="shared" si="9"/>
        <v>3437016.8848243775</v>
      </c>
      <c r="AI37" s="34">
        <f t="shared" si="9"/>
        <v>3814760.730893819</v>
      </c>
    </row>
    <row r="38" spans="1:35" ht="30" customHeight="1">
      <c r="A38" s="8" t="s">
        <v>63</v>
      </c>
      <c r="B38" s="31" t="s">
        <v>58</v>
      </c>
      <c r="C38" s="28">
        <v>105.7</v>
      </c>
      <c r="D38" s="28">
        <v>100.5</v>
      </c>
      <c r="E38" s="28">
        <v>95</v>
      </c>
      <c r="F38" s="28">
        <v>99</v>
      </c>
      <c r="G38" s="28">
        <v>100</v>
      </c>
      <c r="H38" s="28">
        <v>100.5</v>
      </c>
      <c r="I38" s="28">
        <v>101.5</v>
      </c>
      <c r="J38" s="28">
        <v>101</v>
      </c>
      <c r="K38" s="28">
        <v>102</v>
      </c>
      <c r="L38" s="28">
        <v>101.5</v>
      </c>
      <c r="M38" s="28">
        <v>102</v>
      </c>
      <c r="N38" s="28">
        <v>100.5</v>
      </c>
      <c r="O38" s="28">
        <v>101</v>
      </c>
      <c r="P38" s="28">
        <v>101.5</v>
      </c>
      <c r="Q38" s="28">
        <v>102</v>
      </c>
      <c r="R38" s="28">
        <v>101.5</v>
      </c>
      <c r="S38" s="28">
        <v>102</v>
      </c>
      <c r="T38" s="28">
        <v>101.5</v>
      </c>
      <c r="U38" s="28">
        <v>102</v>
      </c>
      <c r="V38" s="28">
        <v>101.5</v>
      </c>
      <c r="W38" s="28">
        <v>102</v>
      </c>
      <c r="X38" s="28">
        <v>101.5</v>
      </c>
      <c r="Y38" s="28">
        <v>102</v>
      </c>
      <c r="Z38" s="28">
        <v>102</v>
      </c>
      <c r="AA38" s="28">
        <v>102.5</v>
      </c>
      <c r="AB38" s="28">
        <v>102</v>
      </c>
      <c r="AC38" s="28">
        <v>102.5</v>
      </c>
      <c r="AD38" s="28">
        <v>102</v>
      </c>
      <c r="AE38" s="28">
        <v>102.5</v>
      </c>
      <c r="AF38" s="28">
        <v>102</v>
      </c>
      <c r="AG38" s="28">
        <v>102.5</v>
      </c>
      <c r="AH38" s="28">
        <v>102</v>
      </c>
      <c r="AI38" s="28">
        <v>102.5</v>
      </c>
    </row>
    <row r="39" spans="1:35" ht="30" customHeight="1">
      <c r="A39" s="8" t="s">
        <v>53</v>
      </c>
      <c r="B39" s="31" t="s">
        <v>29</v>
      </c>
      <c r="C39" s="28">
        <v>109.4</v>
      </c>
      <c r="D39" s="28">
        <v>106.3</v>
      </c>
      <c r="E39" s="28">
        <v>111.7</v>
      </c>
      <c r="F39" s="28">
        <v>109.1</v>
      </c>
      <c r="G39" s="28">
        <v>108.9</v>
      </c>
      <c r="H39" s="28">
        <v>107.3</v>
      </c>
      <c r="I39" s="28">
        <v>107.2</v>
      </c>
      <c r="J39" s="28">
        <v>105.9</v>
      </c>
      <c r="K39" s="28">
        <v>105.7</v>
      </c>
      <c r="L39" s="28">
        <v>105.5</v>
      </c>
      <c r="M39" s="28">
        <v>105.7</v>
      </c>
      <c r="N39" s="28">
        <v>105.4</v>
      </c>
      <c r="O39" s="28">
        <v>105.3</v>
      </c>
      <c r="P39" s="28">
        <v>104.7</v>
      </c>
      <c r="Q39" s="28">
        <v>104.7</v>
      </c>
      <c r="R39" s="28">
        <v>104.7</v>
      </c>
      <c r="S39" s="28">
        <v>104.7</v>
      </c>
      <c r="T39" s="28">
        <v>104.7</v>
      </c>
      <c r="U39" s="28">
        <v>104.7</v>
      </c>
      <c r="V39" s="28">
        <v>104.7</v>
      </c>
      <c r="W39" s="28">
        <v>104.7</v>
      </c>
      <c r="X39" s="28">
        <v>104.7</v>
      </c>
      <c r="Y39" s="28">
        <v>104.7</v>
      </c>
      <c r="Z39" s="28">
        <v>103.5</v>
      </c>
      <c r="AA39" s="28">
        <v>103.9</v>
      </c>
      <c r="AB39" s="28">
        <v>103.5</v>
      </c>
      <c r="AC39" s="28">
        <v>103.9</v>
      </c>
      <c r="AD39" s="28">
        <v>103.5</v>
      </c>
      <c r="AE39" s="28">
        <v>103.9</v>
      </c>
      <c r="AF39" s="28">
        <v>103.5</v>
      </c>
      <c r="AG39" s="28">
        <v>103.9</v>
      </c>
      <c r="AH39" s="28">
        <v>103.5</v>
      </c>
      <c r="AI39" s="28">
        <v>103.9</v>
      </c>
    </row>
    <row r="40" spans="1:35" s="7" customFormat="1" ht="15">
      <c r="A40" s="36" t="s">
        <v>64</v>
      </c>
      <c r="B40" s="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35" s="20" customFormat="1" ht="30">
      <c r="A41" s="8" t="s">
        <v>65</v>
      </c>
      <c r="B41" s="31" t="s">
        <v>36</v>
      </c>
      <c r="C41" s="26">
        <v>384245.8</v>
      </c>
      <c r="D41" s="26">
        <v>435036.2</v>
      </c>
      <c r="E41" s="26">
        <v>480558.5</v>
      </c>
      <c r="F41" s="26">
        <v>456431</v>
      </c>
      <c r="G41" s="26">
        <v>466127.51</v>
      </c>
      <c r="H41" s="26">
        <v>332375.5</v>
      </c>
      <c r="I41" s="26">
        <v>341675.9</v>
      </c>
      <c r="J41" s="26">
        <v>421564</v>
      </c>
      <c r="K41" s="26">
        <v>435909.66</v>
      </c>
      <c r="L41" s="26">
        <v>494744.137888</v>
      </c>
      <c r="M41" s="26">
        <v>515794.46429160004</v>
      </c>
      <c r="N41" s="26">
        <v>566430.5844914197</v>
      </c>
      <c r="O41" s="26">
        <v>592179.4980974717</v>
      </c>
      <c r="P41" s="26">
        <v>633339.6308538842</v>
      </c>
      <c r="Q41" s="26">
        <v>662792.7579891086</v>
      </c>
      <c r="R41" s="26">
        <v>710816.0678962398</v>
      </c>
      <c r="S41" s="26">
        <v>745329.0145559761</v>
      </c>
      <c r="T41" s="26">
        <v>814552.564845017</v>
      </c>
      <c r="U41" s="26">
        <v>856036.9069304568</v>
      </c>
      <c r="V41" s="26">
        <v>934259.2097746407</v>
      </c>
      <c r="W41" s="26">
        <v>983701.9710455304</v>
      </c>
      <c r="X41" s="26">
        <v>1090723.3366724388</v>
      </c>
      <c r="Y41" s="26">
        <v>1149515.7589869362</v>
      </c>
      <c r="Z41" s="26">
        <v>1289780.3456151588</v>
      </c>
      <c r="AA41" s="26">
        <v>1359355.2627269654</v>
      </c>
      <c r="AB41" s="26">
        <v>1501284.9755908605</v>
      </c>
      <c r="AC41" s="26">
        <v>1586808.022707492</v>
      </c>
      <c r="AD41" s="26">
        <v>1704195.6503217702</v>
      </c>
      <c r="AE41" s="26">
        <v>1789646.5186341454</v>
      </c>
      <c r="AF41" s="26">
        <v>1950963.180488363</v>
      </c>
      <c r="AG41" s="26">
        <v>2052710.2397012156</v>
      </c>
      <c r="AH41" s="26">
        <v>2235706.256680639</v>
      </c>
      <c r="AI41" s="26">
        <v>2352258.139560335</v>
      </c>
    </row>
    <row r="42" spans="1:35" s="20" customFormat="1" ht="30" customHeight="1">
      <c r="A42" s="8" t="s">
        <v>66</v>
      </c>
      <c r="B42" s="31" t="s">
        <v>29</v>
      </c>
      <c r="C42" s="26">
        <v>75.1</v>
      </c>
      <c r="D42" s="34">
        <f>IF((ISERROR(D41/(C41*D$43/100))),0,(D41/(C41*D$43/100))*100)</f>
        <v>107.51966035795081</v>
      </c>
      <c r="E42" s="34">
        <f>IF((ISERROR(E41/(D41*E$43/100))),0,(E41/(D41*E$43/100))*100)</f>
        <v>100.3306333181323</v>
      </c>
      <c r="F42" s="34">
        <f>IF((ISERROR(F41/(E41*F$43/100))),0,(F41/(E41*F$43/100))*100)</f>
        <v>88.51749917648726</v>
      </c>
      <c r="G42" s="34">
        <f aca="true" t="shared" si="10" ref="G42:AI42">IF((ISERROR(G41/(E41*G$43/100))),0,(G41/(E41*G$43/100))*100)</f>
        <v>90.31381419323885</v>
      </c>
      <c r="H42" s="34">
        <f t="shared" si="10"/>
        <v>68.37609000298015</v>
      </c>
      <c r="I42" s="34">
        <f t="shared" si="10"/>
        <v>68.76261964549664</v>
      </c>
      <c r="J42" s="34">
        <f t="shared" si="10"/>
        <v>119.4290585279405</v>
      </c>
      <c r="K42" s="34">
        <f t="shared" si="10"/>
        <v>119.90588865057322</v>
      </c>
      <c r="L42" s="34">
        <f t="shared" si="10"/>
        <v>110.3</v>
      </c>
      <c r="M42" s="34">
        <f t="shared" si="10"/>
        <v>111.00000000000001</v>
      </c>
      <c r="N42" s="34">
        <f t="shared" si="10"/>
        <v>107.2</v>
      </c>
      <c r="O42" s="34">
        <f t="shared" si="10"/>
        <v>107.60000000000001</v>
      </c>
      <c r="P42" s="34">
        <f t="shared" si="10"/>
        <v>104.4</v>
      </c>
      <c r="Q42" s="34">
        <f t="shared" si="10"/>
        <v>104.69999999999999</v>
      </c>
      <c r="R42" s="34">
        <f t="shared" si="10"/>
        <v>104.5</v>
      </c>
      <c r="S42" s="34">
        <f t="shared" si="10"/>
        <v>104.89999999999999</v>
      </c>
      <c r="T42" s="34">
        <f t="shared" si="10"/>
        <v>106.5</v>
      </c>
      <c r="U42" s="34">
        <f t="shared" si="10"/>
        <v>106.94</v>
      </c>
      <c r="V42" s="34">
        <f t="shared" si="10"/>
        <v>106.2</v>
      </c>
      <c r="W42" s="34">
        <f t="shared" si="10"/>
        <v>106.5</v>
      </c>
      <c r="X42" s="34">
        <f t="shared" si="10"/>
        <v>107.80000000000001</v>
      </c>
      <c r="Y42" s="34">
        <f t="shared" si="10"/>
        <v>108.1</v>
      </c>
      <c r="Z42" s="34">
        <f t="shared" si="10"/>
        <v>107.5</v>
      </c>
      <c r="AA42" s="34">
        <f t="shared" si="10"/>
        <v>107.69999999999999</v>
      </c>
      <c r="AB42" s="34">
        <f t="shared" si="10"/>
        <v>106.3</v>
      </c>
      <c r="AC42" s="34">
        <f t="shared" si="10"/>
        <v>106.80000000000001</v>
      </c>
      <c r="AD42" s="34">
        <f t="shared" si="10"/>
        <v>105.4</v>
      </c>
      <c r="AE42" s="34">
        <f t="shared" si="10"/>
        <v>105.80000000000001</v>
      </c>
      <c r="AF42" s="34">
        <f t="shared" si="10"/>
        <v>106</v>
      </c>
      <c r="AG42" s="34">
        <f t="shared" si="10"/>
        <v>106.4</v>
      </c>
      <c r="AH42" s="34">
        <f t="shared" si="10"/>
        <v>107.5</v>
      </c>
      <c r="AI42" s="34">
        <f t="shared" si="10"/>
        <v>107.69999999999999</v>
      </c>
    </row>
    <row r="43" spans="1:35" s="20" customFormat="1" ht="30" customHeight="1">
      <c r="A43" s="8" t="s">
        <v>53</v>
      </c>
      <c r="B43" s="31" t="s">
        <v>29</v>
      </c>
      <c r="C43" s="26">
        <v>104.30000305175781</v>
      </c>
      <c r="D43" s="26">
        <v>105.30000305175781</v>
      </c>
      <c r="E43" s="26">
        <v>110.0999984741211</v>
      </c>
      <c r="F43" s="26">
        <v>107.30000305175781</v>
      </c>
      <c r="G43" s="26">
        <v>107.4000015258789</v>
      </c>
      <c r="H43" s="26">
        <v>106.5</v>
      </c>
      <c r="I43" s="26">
        <v>106.5999984741211</v>
      </c>
      <c r="J43" s="26">
        <v>106.19999694824219</v>
      </c>
      <c r="K43" s="26">
        <v>106.4000015258789</v>
      </c>
      <c r="L43" s="26">
        <v>106.4</v>
      </c>
      <c r="M43" s="26">
        <v>106.6</v>
      </c>
      <c r="N43" s="26">
        <v>106.8</v>
      </c>
      <c r="O43" s="26">
        <v>106.7</v>
      </c>
      <c r="P43" s="26">
        <v>107.1</v>
      </c>
      <c r="Q43" s="26">
        <v>106.9</v>
      </c>
      <c r="R43" s="26">
        <v>107.4</v>
      </c>
      <c r="S43" s="26">
        <v>107.2</v>
      </c>
      <c r="T43" s="26">
        <v>107.6</v>
      </c>
      <c r="U43" s="26">
        <v>107.4</v>
      </c>
      <c r="V43" s="26">
        <v>108</v>
      </c>
      <c r="W43" s="26">
        <v>107.9</v>
      </c>
      <c r="X43" s="26">
        <v>108.3</v>
      </c>
      <c r="Y43" s="26">
        <v>108.1</v>
      </c>
      <c r="Z43" s="26">
        <v>110</v>
      </c>
      <c r="AA43" s="26">
        <v>109.8</v>
      </c>
      <c r="AB43" s="26">
        <v>109.5</v>
      </c>
      <c r="AC43" s="26">
        <v>109.3</v>
      </c>
      <c r="AD43" s="26">
        <v>107.7</v>
      </c>
      <c r="AE43" s="26">
        <v>106.6</v>
      </c>
      <c r="AF43" s="26">
        <v>108</v>
      </c>
      <c r="AG43" s="26">
        <v>107.8</v>
      </c>
      <c r="AH43" s="26">
        <v>106.6</v>
      </c>
      <c r="AI43" s="26">
        <v>106.4</v>
      </c>
    </row>
    <row r="44" spans="1:35" s="7" customFormat="1" ht="15">
      <c r="A44" s="44" t="s">
        <v>67</v>
      </c>
      <c r="B44" s="4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40" ht="15">
      <c r="A45" s="8" t="s">
        <v>68</v>
      </c>
      <c r="B45" s="16" t="s">
        <v>69</v>
      </c>
      <c r="C45" s="28">
        <v>464724</v>
      </c>
      <c r="D45" s="28">
        <v>805341.8</v>
      </c>
      <c r="E45" s="28">
        <v>482584.6</v>
      </c>
      <c r="F45" s="28">
        <v>500239</v>
      </c>
      <c r="G45" s="28">
        <v>502490.3</v>
      </c>
      <c r="H45" s="28">
        <v>515057.4</v>
      </c>
      <c r="I45" s="28">
        <v>517375.19999999995</v>
      </c>
      <c r="J45" s="28">
        <v>526204</v>
      </c>
      <c r="K45" s="28">
        <v>548041.7</v>
      </c>
      <c r="L45" s="37">
        <v>539359.1</v>
      </c>
      <c r="M45" s="37">
        <v>564483</v>
      </c>
      <c r="N45" s="37">
        <v>552843</v>
      </c>
      <c r="O45" s="37">
        <v>581982</v>
      </c>
      <c r="P45" s="37">
        <v>565005.5</v>
      </c>
      <c r="Q45" s="37">
        <v>598859.5</v>
      </c>
      <c r="R45" s="37">
        <v>576870.6</v>
      </c>
      <c r="S45" s="37">
        <v>615627.6</v>
      </c>
      <c r="T45" s="37">
        <v>589561.8</v>
      </c>
      <c r="U45" s="37">
        <v>632865</v>
      </c>
      <c r="V45" s="37">
        <v>601942.6</v>
      </c>
      <c r="W45" s="37">
        <v>649952.4</v>
      </c>
      <c r="X45" s="37">
        <v>614583.4</v>
      </c>
      <c r="Y45" s="37">
        <v>667501</v>
      </c>
      <c r="Z45" s="37">
        <v>626875</v>
      </c>
      <c r="AA45" s="37">
        <v>684856</v>
      </c>
      <c r="AB45" s="37">
        <v>638785.6</v>
      </c>
      <c r="AC45" s="37">
        <v>701977.4</v>
      </c>
      <c r="AD45" s="37">
        <v>650922.5</v>
      </c>
      <c r="AE45" s="37">
        <v>719526.9</v>
      </c>
      <c r="AF45" s="37">
        <v>663290</v>
      </c>
      <c r="AG45" s="37">
        <v>737515</v>
      </c>
      <c r="AH45" s="37">
        <v>675892.5</v>
      </c>
      <c r="AI45" s="37">
        <v>756690.4</v>
      </c>
      <c r="AJ45" s="37" t="e">
        <f>#REF!*AH45+0.1</f>
        <v>#REF!</v>
      </c>
      <c r="AK45" s="37" t="e">
        <f>#REF!*AI45+0.1</f>
        <v>#REF!</v>
      </c>
      <c r="AL45" s="37" t="e">
        <f>#REF!*AJ45+0.1</f>
        <v>#REF!</v>
      </c>
      <c r="AM45" s="37" t="e">
        <f>#REF!*AK45+0.1</f>
        <v>#REF!</v>
      </c>
      <c r="AN45" s="37" t="e">
        <f>#REF!*AL45+0.1</f>
        <v>#REF!</v>
      </c>
    </row>
    <row r="46" spans="1:35" s="7" customFormat="1" ht="17.25" customHeight="1">
      <c r="A46" s="44" t="s">
        <v>70</v>
      </c>
      <c r="B46" s="45"/>
      <c r="C46" s="46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40" ht="15">
      <c r="A47" s="8" t="s">
        <v>71</v>
      </c>
      <c r="B47" s="16" t="s">
        <v>69</v>
      </c>
      <c r="C47" s="37">
        <v>6004985.8</v>
      </c>
      <c r="D47" s="37">
        <v>6298787.7</v>
      </c>
      <c r="E47" s="37">
        <v>6842919</v>
      </c>
      <c r="F47" s="37">
        <v>7472329.4</v>
      </c>
      <c r="G47" s="37">
        <v>7548337.5</v>
      </c>
      <c r="H47" s="37">
        <v>8246635</v>
      </c>
      <c r="I47" s="37">
        <v>8386262.2</v>
      </c>
      <c r="J47" s="37">
        <v>8994377</v>
      </c>
      <c r="K47" s="37">
        <v>9191043.5</v>
      </c>
      <c r="L47" s="28">
        <v>9662947</v>
      </c>
      <c r="M47" s="28">
        <v>9979267.4</v>
      </c>
      <c r="N47" s="28">
        <v>10301242.7</v>
      </c>
      <c r="O47" s="28">
        <v>10762340.5</v>
      </c>
      <c r="P47" s="28">
        <v>10928547.1</v>
      </c>
      <c r="Q47" s="28">
        <v>11539962.7</v>
      </c>
      <c r="R47" s="28">
        <v>11582773.7</v>
      </c>
      <c r="S47" s="28">
        <v>12337916.5</v>
      </c>
      <c r="T47" s="28">
        <v>12264270</v>
      </c>
      <c r="U47" s="28">
        <v>13152761.8</v>
      </c>
      <c r="V47" s="28">
        <v>12948002</v>
      </c>
      <c r="W47" s="28">
        <v>13994275.5</v>
      </c>
      <c r="X47" s="28">
        <v>13643180.6</v>
      </c>
      <c r="Y47" s="28">
        <v>14860661.1</v>
      </c>
      <c r="Z47" s="28">
        <v>14264027.2</v>
      </c>
      <c r="AA47" s="28">
        <v>15765304</v>
      </c>
      <c r="AB47" s="28">
        <v>14883941.8</v>
      </c>
      <c r="AC47" s="28">
        <v>16676254.6</v>
      </c>
      <c r="AD47" s="28">
        <v>15500434.7</v>
      </c>
      <c r="AE47" s="28">
        <v>17605355.5</v>
      </c>
      <c r="AF47" s="28">
        <v>16126652.2</v>
      </c>
      <c r="AG47" s="28">
        <v>18568016.3</v>
      </c>
      <c r="AH47" s="28">
        <v>16745270.6</v>
      </c>
      <c r="AI47" s="28">
        <v>19583315.5</v>
      </c>
      <c r="AJ47" s="28" t="e">
        <f>AH47*#REF!*#REF!</f>
        <v>#REF!</v>
      </c>
      <c r="AK47" s="28" t="e">
        <f>AI47*#REF!*#REF!</f>
        <v>#REF!</v>
      </c>
      <c r="AL47" s="28" t="e">
        <f>AJ47*#REF!*#REF!</f>
        <v>#REF!</v>
      </c>
      <c r="AM47" s="28" t="e">
        <f>AK47*#REF!*#REF!</f>
        <v>#REF!</v>
      </c>
      <c r="AN47" s="28" t="e">
        <f>AL47*#REF!*#REF!</f>
        <v>#REF!</v>
      </c>
    </row>
    <row r="48" spans="1:35" ht="15">
      <c r="A48" s="8" t="s">
        <v>72</v>
      </c>
      <c r="B48" s="16" t="s">
        <v>69</v>
      </c>
      <c r="C48" s="28">
        <v>5960401.4</v>
      </c>
      <c r="D48" s="28">
        <v>6233799.6</v>
      </c>
      <c r="E48" s="28">
        <v>6772489.8</v>
      </c>
      <c r="F48" s="28">
        <v>7391225.9</v>
      </c>
      <c r="G48" s="28">
        <v>7466017.6</v>
      </c>
      <c r="H48" s="28">
        <v>8157398.7</v>
      </c>
      <c r="I48" s="28">
        <v>8293916.3</v>
      </c>
      <c r="J48" s="28">
        <v>8895924.3</v>
      </c>
      <c r="K48" s="28">
        <v>9088149.3</v>
      </c>
      <c r="L48" s="38">
        <v>9547959.97</v>
      </c>
      <c r="M48" s="38">
        <v>9914807.36</v>
      </c>
      <c r="N48" s="38">
        <v>10178660.01</v>
      </c>
      <c r="O48" s="38">
        <v>10733869.6</v>
      </c>
      <c r="P48" s="38">
        <v>10777572.37</v>
      </c>
      <c r="Q48" s="38">
        <v>11553786.96</v>
      </c>
      <c r="R48" s="38">
        <v>11400623.82</v>
      </c>
      <c r="S48" s="38">
        <v>12376520.57</v>
      </c>
      <c r="T48" s="38">
        <v>12059693.89</v>
      </c>
      <c r="U48" s="38">
        <v>13206650.94</v>
      </c>
      <c r="V48" s="38">
        <v>12694938.3</v>
      </c>
      <c r="W48" s="38">
        <v>14051612.5</v>
      </c>
      <c r="X48" s="38">
        <v>13311594.9</v>
      </c>
      <c r="Y48" s="38">
        <v>14892713.9</v>
      </c>
      <c r="Z48" s="38">
        <v>13930956.8</v>
      </c>
      <c r="AA48" s="38">
        <v>15768777.8</v>
      </c>
      <c r="AB48" s="38">
        <v>14522186.6</v>
      </c>
      <c r="AC48" s="38">
        <v>16663797.8</v>
      </c>
      <c r="AD48" s="38">
        <v>15138508.1</v>
      </c>
      <c r="AE48" s="39">
        <v>17575190.9</v>
      </c>
      <c r="AF48" s="39">
        <v>15780986.5</v>
      </c>
      <c r="AG48" s="39">
        <v>18500349</v>
      </c>
      <c r="AH48" s="39">
        <v>16402441.7</v>
      </c>
      <c r="AI48" s="39">
        <v>19455337</v>
      </c>
    </row>
    <row r="49" spans="1:35" ht="15">
      <c r="A49" s="8" t="s">
        <v>73</v>
      </c>
      <c r="B49" s="16" t="s">
        <v>74</v>
      </c>
      <c r="C49" s="40">
        <v>14705.1</v>
      </c>
      <c r="D49" s="40">
        <v>15456.4</v>
      </c>
      <c r="E49" s="40">
        <f>IF(ISERROR(E47/E7),0,(E47/E7/12))*1000</f>
        <v>16841.20643827525</v>
      </c>
      <c r="F49" s="40">
        <v>18492.9</v>
      </c>
      <c r="G49" s="40">
        <v>18666.1</v>
      </c>
      <c r="H49" s="40">
        <f aca="true" t="shared" si="11" ref="H49:AI49">IF(ISERROR(H47/H7),0,(H47/H7/12))*1000</f>
        <v>20536.699738019106</v>
      </c>
      <c r="I49" s="40">
        <f t="shared" si="11"/>
        <v>20833.36364088041</v>
      </c>
      <c r="J49" s="40">
        <f t="shared" si="11"/>
        <v>22527.39290294141</v>
      </c>
      <c r="K49" s="40">
        <f t="shared" si="11"/>
        <v>22931.74525948104</v>
      </c>
      <c r="L49" s="40">
        <f t="shared" si="11"/>
        <v>24321.048154076936</v>
      </c>
      <c r="M49" s="40">
        <f t="shared" si="11"/>
        <v>25006.934796772417</v>
      </c>
      <c r="N49" s="40">
        <f t="shared" si="11"/>
        <v>26062.995769701753</v>
      </c>
      <c r="O49" s="40">
        <f t="shared" si="11"/>
        <v>27103.708320741414</v>
      </c>
      <c r="P49" s="40">
        <f t="shared" si="11"/>
        <v>27817.35112047812</v>
      </c>
      <c r="Q49" s="40">
        <f t="shared" si="11"/>
        <v>29229.895390070924</v>
      </c>
      <c r="R49" s="40">
        <f t="shared" si="11"/>
        <v>29671.118061746227</v>
      </c>
      <c r="S49" s="40">
        <f t="shared" si="11"/>
        <v>31442.192915392458</v>
      </c>
      <c r="T49" s="40">
        <f t="shared" si="11"/>
        <v>31621.983292079207</v>
      </c>
      <c r="U49" s="40">
        <f t="shared" si="11"/>
        <v>33725.03025641026</v>
      </c>
      <c r="V49" s="40">
        <f t="shared" si="11"/>
        <v>33607.43059448909</v>
      </c>
      <c r="W49" s="40">
        <f t="shared" si="11"/>
        <v>36110.5318160706</v>
      </c>
      <c r="X49" s="40">
        <f t="shared" si="11"/>
        <v>35669.56505825019</v>
      </c>
      <c r="Y49" s="40">
        <f t="shared" si="11"/>
        <v>38615.16760212036</v>
      </c>
      <c r="Z49" s="40">
        <f t="shared" si="11"/>
        <v>37585.18096924471</v>
      </c>
      <c r="AA49" s="40">
        <f t="shared" si="11"/>
        <v>41274.75128285685</v>
      </c>
      <c r="AB49" s="40">
        <f t="shared" si="11"/>
        <v>39521.04522474297</v>
      </c>
      <c r="AC49" s="40">
        <f t="shared" si="11"/>
        <v>43984.42422324208</v>
      </c>
      <c r="AD49" s="40">
        <f t="shared" si="11"/>
        <v>41484.500487094665</v>
      </c>
      <c r="AE49" s="40">
        <f t="shared" si="11"/>
        <v>46790.398926274385</v>
      </c>
      <c r="AF49" s="40">
        <f t="shared" si="11"/>
        <v>43523.90722328378</v>
      </c>
      <c r="AG49" s="40">
        <f t="shared" si="11"/>
        <v>49748.728150553536</v>
      </c>
      <c r="AH49" s="40">
        <f t="shared" si="11"/>
        <v>45578.75675028308</v>
      </c>
      <c r="AI49" s="40">
        <f t="shared" si="11"/>
        <v>52902.7151949343</v>
      </c>
    </row>
    <row r="50" spans="1:35" s="7" customFormat="1" ht="19.5" customHeight="1">
      <c r="A50" s="44" t="s">
        <v>81</v>
      </c>
      <c r="B50" s="45"/>
      <c r="C50" s="45"/>
      <c r="D50" s="41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</row>
    <row r="51" spans="1:35" ht="15">
      <c r="A51" s="8" t="s">
        <v>75</v>
      </c>
      <c r="B51" s="9" t="s">
        <v>27</v>
      </c>
      <c r="C51" s="42">
        <v>16158</v>
      </c>
      <c r="D51" s="42">
        <v>15783</v>
      </c>
      <c r="E51" s="42">
        <v>15383</v>
      </c>
      <c r="F51" s="42">
        <v>15069</v>
      </c>
      <c r="G51" s="42">
        <v>15113</v>
      </c>
      <c r="H51" s="42">
        <v>14740</v>
      </c>
      <c r="I51" s="42">
        <v>14891</v>
      </c>
      <c r="J51" s="42">
        <v>14423</v>
      </c>
      <c r="K51" s="42">
        <v>14599</v>
      </c>
      <c r="L51" s="42">
        <f aca="true" t="shared" si="12" ref="L51:AI51">L52+L53</f>
        <v>14110</v>
      </c>
      <c r="M51" s="42">
        <f t="shared" si="12"/>
        <v>14342</v>
      </c>
      <c r="N51" s="42">
        <f t="shared" si="12"/>
        <v>13903</v>
      </c>
      <c r="O51" s="42">
        <f t="shared" si="12"/>
        <v>14139</v>
      </c>
      <c r="P51" s="42">
        <f t="shared" si="12"/>
        <v>13756</v>
      </c>
      <c r="Q51" s="42">
        <f t="shared" si="12"/>
        <v>13976</v>
      </c>
      <c r="R51" s="42">
        <f t="shared" si="12"/>
        <v>13659</v>
      </c>
      <c r="S51" s="42">
        <f t="shared" si="12"/>
        <v>13869</v>
      </c>
      <c r="T51" s="42">
        <f t="shared" si="12"/>
        <v>13561</v>
      </c>
      <c r="U51" s="42">
        <f t="shared" si="12"/>
        <v>13778</v>
      </c>
      <c r="V51" s="42">
        <f t="shared" si="12"/>
        <v>13454</v>
      </c>
      <c r="W51" s="42">
        <f t="shared" si="12"/>
        <v>13657</v>
      </c>
      <c r="X51" s="42">
        <f t="shared" si="12"/>
        <v>13329</v>
      </c>
      <c r="Y51" s="42">
        <f t="shared" si="12"/>
        <v>13557</v>
      </c>
      <c r="Z51" s="42">
        <f t="shared" si="12"/>
        <v>13269</v>
      </c>
      <c r="AA51" s="42">
        <f t="shared" si="12"/>
        <v>13455</v>
      </c>
      <c r="AB51" s="42">
        <f t="shared" si="12"/>
        <v>13192</v>
      </c>
      <c r="AC51" s="42">
        <f t="shared" si="12"/>
        <v>13402</v>
      </c>
      <c r="AD51" s="42">
        <f t="shared" si="12"/>
        <v>13116</v>
      </c>
      <c r="AE51" s="42">
        <f t="shared" si="12"/>
        <v>13325</v>
      </c>
      <c r="AF51" s="42">
        <f t="shared" si="12"/>
        <v>13030</v>
      </c>
      <c r="AG51" s="42">
        <f t="shared" si="12"/>
        <v>13250</v>
      </c>
      <c r="AH51" s="42">
        <f t="shared" si="12"/>
        <v>12901</v>
      </c>
      <c r="AI51" s="42">
        <f t="shared" si="12"/>
        <v>13105</v>
      </c>
    </row>
    <row r="52" spans="1:35" ht="30">
      <c r="A52" s="8" t="s">
        <v>76</v>
      </c>
      <c r="B52" s="9" t="s">
        <v>27</v>
      </c>
      <c r="C52" s="42">
        <v>15367</v>
      </c>
      <c r="D52" s="42">
        <v>15067</v>
      </c>
      <c r="E52" s="42">
        <v>14535</v>
      </c>
      <c r="F52" s="42">
        <v>14265</v>
      </c>
      <c r="G52" s="42">
        <v>14353</v>
      </c>
      <c r="H52" s="42">
        <v>13958</v>
      </c>
      <c r="I52" s="42">
        <v>14146</v>
      </c>
      <c r="J52" s="42">
        <v>13672</v>
      </c>
      <c r="K52" s="42">
        <v>13875</v>
      </c>
      <c r="L52" s="42">
        <v>13372</v>
      </c>
      <c r="M52" s="42">
        <v>13631</v>
      </c>
      <c r="N52" s="42">
        <v>13165</v>
      </c>
      <c r="O52" s="42">
        <v>13441</v>
      </c>
      <c r="P52" s="42">
        <v>13018</v>
      </c>
      <c r="Q52" s="42">
        <v>13291</v>
      </c>
      <c r="R52" s="42">
        <v>12933</v>
      </c>
      <c r="S52" s="42">
        <v>13184</v>
      </c>
      <c r="T52" s="42">
        <v>12848</v>
      </c>
      <c r="U52" s="42">
        <v>13119</v>
      </c>
      <c r="V52" s="42">
        <v>12754</v>
      </c>
      <c r="W52" s="42">
        <v>13023</v>
      </c>
      <c r="X52" s="42">
        <v>12642</v>
      </c>
      <c r="Y52" s="42">
        <v>12949</v>
      </c>
      <c r="Z52" s="42">
        <v>12582</v>
      </c>
      <c r="AA52" s="42">
        <v>12847</v>
      </c>
      <c r="AB52" s="42">
        <v>12530</v>
      </c>
      <c r="AC52" s="42">
        <v>12794</v>
      </c>
      <c r="AD52" s="42">
        <v>12454</v>
      </c>
      <c r="AE52" s="42">
        <v>12717</v>
      </c>
      <c r="AF52" s="42">
        <v>12381</v>
      </c>
      <c r="AG52" s="42">
        <v>12642</v>
      </c>
      <c r="AH52" s="42">
        <v>12252</v>
      </c>
      <c r="AI52" s="42">
        <v>12510</v>
      </c>
    </row>
    <row r="53" spans="1:35" ht="15">
      <c r="A53" s="8" t="s">
        <v>77</v>
      </c>
      <c r="B53" s="9" t="s">
        <v>27</v>
      </c>
      <c r="C53" s="42">
        <v>791</v>
      </c>
      <c r="D53" s="42">
        <v>716</v>
      </c>
      <c r="E53" s="42">
        <v>848</v>
      </c>
      <c r="F53" s="42">
        <v>804</v>
      </c>
      <c r="G53" s="42">
        <v>760</v>
      </c>
      <c r="H53" s="42">
        <v>782</v>
      </c>
      <c r="I53" s="42">
        <v>745</v>
      </c>
      <c r="J53" s="42">
        <v>751</v>
      </c>
      <c r="K53" s="42">
        <v>724</v>
      </c>
      <c r="L53" s="42">
        <v>738</v>
      </c>
      <c r="M53" s="42">
        <v>711</v>
      </c>
      <c r="N53" s="42">
        <v>738</v>
      </c>
      <c r="O53" s="42">
        <v>698</v>
      </c>
      <c r="P53" s="42">
        <v>738</v>
      </c>
      <c r="Q53" s="42">
        <v>685</v>
      </c>
      <c r="R53" s="42">
        <v>726</v>
      </c>
      <c r="S53" s="42">
        <v>685</v>
      </c>
      <c r="T53" s="42">
        <v>713</v>
      </c>
      <c r="U53" s="42">
        <v>659</v>
      </c>
      <c r="V53" s="42">
        <v>700</v>
      </c>
      <c r="W53" s="42">
        <v>634</v>
      </c>
      <c r="X53" s="42">
        <v>687</v>
      </c>
      <c r="Y53" s="42">
        <v>608</v>
      </c>
      <c r="Z53" s="42">
        <v>687</v>
      </c>
      <c r="AA53" s="42">
        <v>608</v>
      </c>
      <c r="AB53" s="42">
        <v>662</v>
      </c>
      <c r="AC53" s="42">
        <v>608</v>
      </c>
      <c r="AD53" s="42">
        <v>662</v>
      </c>
      <c r="AE53" s="42">
        <v>608</v>
      </c>
      <c r="AF53" s="42">
        <v>649</v>
      </c>
      <c r="AG53" s="42">
        <v>608</v>
      </c>
      <c r="AH53" s="42">
        <v>649</v>
      </c>
      <c r="AI53" s="42">
        <v>595</v>
      </c>
    </row>
    <row r="54" spans="1:35" ht="15">
      <c r="A54" s="8" t="s">
        <v>78</v>
      </c>
      <c r="B54" s="43" t="s">
        <v>79</v>
      </c>
      <c r="C54" s="40">
        <f aca="true" t="shared" si="13" ref="C54:AI54">IF((ISERROR(C53/C51)),0,(C53/C51)*100)</f>
        <v>4.895407847505879</v>
      </c>
      <c r="D54" s="40">
        <f t="shared" si="13"/>
        <v>4.536526642590129</v>
      </c>
      <c r="E54" s="40">
        <f t="shared" si="13"/>
        <v>5.512578820776182</v>
      </c>
      <c r="F54" s="40">
        <f t="shared" si="13"/>
        <v>5.335456898267967</v>
      </c>
      <c r="G54" s="40">
        <f t="shared" si="13"/>
        <v>5.028783166810031</v>
      </c>
      <c r="H54" s="40">
        <f t="shared" si="13"/>
        <v>5.3052917232021715</v>
      </c>
      <c r="I54" s="40">
        <f t="shared" si="13"/>
        <v>5.003021959572897</v>
      </c>
      <c r="J54" s="40">
        <f t="shared" si="13"/>
        <v>5.206961103792553</v>
      </c>
      <c r="K54" s="40">
        <f t="shared" si="13"/>
        <v>4.95924378382081</v>
      </c>
      <c r="L54" s="40">
        <f t="shared" si="13"/>
        <v>5.23033309709426</v>
      </c>
      <c r="M54" s="40">
        <f t="shared" si="13"/>
        <v>4.95746757774369</v>
      </c>
      <c r="N54" s="40">
        <f t="shared" si="13"/>
        <v>5.308206861828382</v>
      </c>
      <c r="O54" s="40">
        <f t="shared" si="13"/>
        <v>4.936699908055733</v>
      </c>
      <c r="P54" s="40">
        <f t="shared" si="13"/>
        <v>5.36493166618203</v>
      </c>
      <c r="Q54" s="40">
        <f t="shared" si="13"/>
        <v>4.901259301659989</v>
      </c>
      <c r="R54" s="40">
        <f t="shared" si="13"/>
        <v>5.315176806501208</v>
      </c>
      <c r="S54" s="40">
        <f t="shared" si="13"/>
        <v>4.939072752181124</v>
      </c>
      <c r="T54" s="40">
        <f t="shared" si="13"/>
        <v>5.257724356610869</v>
      </c>
      <c r="U54" s="40">
        <f t="shared" si="13"/>
        <v>4.782987371171433</v>
      </c>
      <c r="V54" s="40">
        <f t="shared" si="13"/>
        <v>5.202913631633715</v>
      </c>
      <c r="W54" s="40">
        <f t="shared" si="13"/>
        <v>4.642307973932782</v>
      </c>
      <c r="X54" s="40">
        <f t="shared" si="13"/>
        <v>5.1541751069097455</v>
      </c>
      <c r="Y54" s="40">
        <f t="shared" si="13"/>
        <v>4.48476801652283</v>
      </c>
      <c r="Z54" s="40">
        <f t="shared" si="13"/>
        <v>5.177481347501696</v>
      </c>
      <c r="AA54" s="40">
        <f t="shared" si="13"/>
        <v>4.518766257896693</v>
      </c>
      <c r="AB54" s="40">
        <f t="shared" si="13"/>
        <v>5.018192844147968</v>
      </c>
      <c r="AC54" s="40">
        <f t="shared" si="13"/>
        <v>4.536636322936875</v>
      </c>
      <c r="AD54" s="40">
        <f t="shared" si="13"/>
        <v>5.047270509301616</v>
      </c>
      <c r="AE54" s="40">
        <f t="shared" si="13"/>
        <v>4.562851782363977</v>
      </c>
      <c r="AF54" s="40">
        <f t="shared" si="13"/>
        <v>4.9808135072908675</v>
      </c>
      <c r="AG54" s="40">
        <f t="shared" si="13"/>
        <v>4.588679245283019</v>
      </c>
      <c r="AH54" s="40">
        <f t="shared" si="13"/>
        <v>5.0306177815673205</v>
      </c>
      <c r="AI54" s="40">
        <f t="shared" si="13"/>
        <v>4.540251812285388</v>
      </c>
    </row>
    <row r="55" spans="1:35" ht="15">
      <c r="A55" s="8" t="s">
        <v>80</v>
      </c>
      <c r="B55" s="16" t="s">
        <v>69</v>
      </c>
      <c r="C55" s="28">
        <v>2671813.5</v>
      </c>
      <c r="D55" s="28">
        <v>2775550.2</v>
      </c>
      <c r="E55" s="28">
        <v>2901904.7</v>
      </c>
      <c r="F55" s="28">
        <v>3047521.4</v>
      </c>
      <c r="G55" s="28">
        <v>3093789.8</v>
      </c>
      <c r="H55" s="28">
        <v>3284151.6</v>
      </c>
      <c r="I55" s="28">
        <v>3371625.1</v>
      </c>
      <c r="J55" s="28">
        <v>3524780.7</v>
      </c>
      <c r="K55" s="28">
        <v>3641882.9</v>
      </c>
      <c r="L55" s="28">
        <v>3714486.5</v>
      </c>
      <c r="M55" s="28">
        <v>3884777.3</v>
      </c>
      <c r="N55" s="28">
        <v>3909837.6</v>
      </c>
      <c r="O55" s="28">
        <v>4123138</v>
      </c>
      <c r="P55" s="28">
        <v>4117512.3</v>
      </c>
      <c r="Q55" s="28">
        <v>4371838.9</v>
      </c>
      <c r="R55" s="28">
        <v>4352208.5</v>
      </c>
      <c r="S55" s="28">
        <v>4632002.9</v>
      </c>
      <c r="T55" s="28">
        <v>4591531.1</v>
      </c>
      <c r="U55" s="28">
        <v>4903936.8</v>
      </c>
      <c r="V55" s="28">
        <v>4821401.6</v>
      </c>
      <c r="W55" s="28">
        <v>5169636.8</v>
      </c>
      <c r="X55" s="28">
        <v>5045120.8</v>
      </c>
      <c r="Y55" s="28">
        <v>5442506</v>
      </c>
      <c r="Z55" s="28">
        <v>5254944.4</v>
      </c>
      <c r="AA55" s="28">
        <v>5712009</v>
      </c>
      <c r="AB55" s="28">
        <v>5465940.2</v>
      </c>
      <c r="AC55" s="28">
        <v>5993790.9</v>
      </c>
      <c r="AD55" s="28">
        <v>5663604.2</v>
      </c>
      <c r="AE55" s="28">
        <v>6265388.1</v>
      </c>
      <c r="AF55" s="28">
        <v>5863217.9</v>
      </c>
      <c r="AG55" s="28">
        <v>6542485</v>
      </c>
      <c r="AH55" s="28">
        <v>6030568.8</v>
      </c>
      <c r="AI55" s="28">
        <v>6803007.6</v>
      </c>
    </row>
  </sheetData>
  <sheetProtection/>
  <protectedRanges>
    <protectedRange sqref="C12:AI12" name="Диапазон3_3"/>
    <protectedRange sqref="D8:AI8" name="Диапазон3_2"/>
    <protectedRange sqref="D13:AI13" name="Диапазон3_3_1"/>
    <protectedRange sqref="D16:AI16 D28:AI28 D24:AI24 D20:AI20" name="Диапазон3_3_2"/>
    <protectedRange sqref="C32:AI32" name="Диапазон3_6"/>
    <protectedRange sqref="D42:AI42" name="Диапазон3_9"/>
    <protectedRange sqref="C49:AI49" name="Диапазон3_10"/>
    <protectedRange sqref="D37:AI37" name="Диапазон3_8_4"/>
    <protectedRange sqref="D34:AI34" name="Диапазон3_8_1_5"/>
    <protectedRange sqref="AE48:AI48" name="Диапазон3_10_1"/>
    <protectedRange sqref="C54:AI54" name="Диапазон3_11_1"/>
  </protectedRanges>
  <mergeCells count="31">
    <mergeCell ref="R4:S4"/>
    <mergeCell ref="T4:U4"/>
    <mergeCell ref="P3:AI3"/>
    <mergeCell ref="AB4:AC4"/>
    <mergeCell ref="AD4:AE4"/>
    <mergeCell ref="AF4:AG4"/>
    <mergeCell ref="AH4:AI4"/>
    <mergeCell ref="V4:W4"/>
    <mergeCell ref="A1:M1"/>
    <mergeCell ref="F3:O3"/>
    <mergeCell ref="X4:Y4"/>
    <mergeCell ref="Z4:AA4"/>
    <mergeCell ref="L4:M4"/>
    <mergeCell ref="P4:Q4"/>
    <mergeCell ref="N4:O4"/>
    <mergeCell ref="A3:A5"/>
    <mergeCell ref="H4:I4"/>
    <mergeCell ref="J4:K4"/>
    <mergeCell ref="B3:B5"/>
    <mergeCell ref="C4:C5"/>
    <mergeCell ref="D4:D5"/>
    <mergeCell ref="E4:E5"/>
    <mergeCell ref="F4:G4"/>
    <mergeCell ref="A50:C50"/>
    <mergeCell ref="A6:B6"/>
    <mergeCell ref="A44:B44"/>
    <mergeCell ref="A46:C46"/>
    <mergeCell ref="A30:B30"/>
    <mergeCell ref="A33:B33"/>
    <mergeCell ref="A26:B26"/>
    <mergeCell ref="A11:B11"/>
  </mergeCells>
  <conditionalFormatting sqref="C12:AI12">
    <cfRule type="cellIs" priority="1" dxfId="1" operator="lessThan" stopIfTrue="1">
      <formula>C66</formula>
    </cfRule>
  </conditionalFormatting>
  <dataValidations count="1">
    <dataValidation type="decimal" operator="greaterThanOrEqual" allowBlank="1" showErrorMessage="1" error="Возможен ввод только положительных числовых значений или 0." sqref="C12:AI12 D20:AI20 D13:AI13 D16:AI16 D24:AI24 D28:AI28">
      <formula1>0</formula1>
    </dataValidation>
  </dataValidations>
  <printOptions/>
  <pageMargins left="0.4330708661417323" right="0.1968503937007874" top="0.15748031496062992" bottom="0.15748031496062992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administrciya_gSlobodskogo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2016-01-20T05:58:24Z</cp:lastPrinted>
  <dcterms:created xsi:type="dcterms:W3CDTF">2015-10-28T11:33:41Z</dcterms:created>
  <dcterms:modified xsi:type="dcterms:W3CDTF">2022-10-20T12:04:07Z</dcterms:modified>
  <cp:category/>
  <cp:version/>
  <cp:contentType/>
  <cp:contentStatus/>
</cp:coreProperties>
</file>