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835" activeTab="0"/>
  </bookViews>
  <sheets>
    <sheet name="с округл.без админ." sheetId="1" r:id="rId1"/>
  </sheets>
  <definedNames/>
  <calcPr fullCalcOnLoad="1"/>
</workbook>
</file>

<file path=xl/sharedStrings.xml><?xml version="1.0" encoding="utf-8"?>
<sst xmlns="http://schemas.openxmlformats.org/spreadsheetml/2006/main" count="281" uniqueCount="277">
  <si>
    <t>Код бюджетной классификации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</si>
  <si>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</si>
  <si>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</si>
  <si>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</si>
  <si>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</si>
  <si>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</si>
  <si>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</si>
  <si>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</si>
  <si>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</si>
  <si>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</si>
  <si>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</si>
  <si>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</si>
  <si>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</si>
  <si>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</si>
  <si>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ВСЕГО ДОХОДОВ</t>
  </si>
  <si>
    <t>Государственная пошлина за государственную регистрацию, а также за совершение прочих юридически значимых действий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</si>
  <si>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</si>
  <si>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</si>
  <si>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Денежные взыскания (штрафы) за нарушение законодательства о налогах и сборах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</si>
  <si>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</si>
  <si>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Платежи от государственных и муниципальных унитарных предприятий</t>
  </si>
  <si>
    <t xml:space="preserve">Государственная пошлина  по делам, рассматриваемым в судах общей юрисдикции, мировыми судьями </t>
  </si>
  <si>
    <t>Безвозмездные поступления от других бюджетов бюджетной системы Российской Федерации</t>
  </si>
  <si>
    <t xml:space="preserve">Налог на имущество организаций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</si>
  <si>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</si>
  <si>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доходы от оказания платных услуг и компенсации затрат государства</t>
  </si>
  <si>
    <t>ДОХОДЫ ОТ ОКАЗАНИЯ ПЛАТНЫХ УСЛУГ И КОМПЕНСАЦИИ ЗАТРАТ ГОСУДАРСТВА</t>
  </si>
  <si>
    <t xml:space="preserve">Прочие субсидии бюджетам городских округов </t>
  </si>
  <si>
    <t>Субвенции бюджетам субъектов Российской Федерации и муниципальных образований</t>
  </si>
  <si>
    <t>Субвенции бюджетам городских округов на ежемесячное денежное вознаграждение за классное руководство</t>
  </si>
  <si>
    <t xml:space="preserve">Субвенции бюджетам городских округов на выполнение передаваемых полномочий субъектов Российской Федерации 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</si>
  <si>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</si>
  <si>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</si>
  <si>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</si>
  <si>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</si>
  <si>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Дотации на выравнивание  бюджетной обеспеченности</t>
  </si>
  <si>
    <t xml:space="preserve">Дотации бюджетам городских округов на выравнивание  бюджетной обеспеченности </t>
  </si>
  <si>
    <t>Прочие межбюджетные трансферты, передаваемые бюджетам городских округов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</si>
  <si>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</si>
  <si>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</si>
  <si>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</si>
  <si>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</si>
  <si>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БЕЗВОЗМЕЗДНЫЕ ПОСТУПЛЕНИЯ</t>
  </si>
  <si>
    <t>Прочие безвозмездные поступления в бюджеты городских округов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</si>
  <si>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</si>
  <si>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</si>
  <si>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</si>
  <si>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</si>
  <si>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образований на ежемесячное денежное вознаграждение за классное руководство</t>
  </si>
  <si>
    <t>Исполнено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</si>
  <si>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</si>
  <si>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</si>
  <si>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Налоги на имущество</t>
  </si>
  <si>
    <t>ПРОЧИЕ НЕНАЛОГОВЫЕ ДОХОДЫ</t>
  </si>
  <si>
    <t>Невыясненные поступления</t>
  </si>
  <si>
    <t>Прочие неналоговые доходы</t>
  </si>
  <si>
    <t>Налог, взимаемый в связи с применением упрощенной системы налогообложения</t>
  </si>
  <si>
    <t>Транспортный налог</t>
  </si>
  <si>
    <t>Доходы от возмещения ущерба при возникновении страховых случаев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</si>
  <si>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</si>
  <si>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дотации</t>
  </si>
  <si>
    <t>Дотации бюджетам на поддержку мер по обеспечению сбалансированности бюджетов</t>
  </si>
  <si>
    <t>Субвенции бюджетам на осуществление полномочий по подготовке проведения статистических переписей</t>
  </si>
  <si>
    <t>Субсидии бюджетам городских округов на обеспечение жильем молодых семей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</si>
  <si>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</si>
  <si>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</si>
  <si>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</si>
  <si>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</si>
  <si>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</si>
  <si>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в виде выйгрышей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</si>
  <si>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</si>
  <si>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Налог, взимаемый с налогоплательщиков, выбравших в качестве объекта налогообложения доходы</t>
  </si>
  <si>
    <t xml:space="preserve">Налог, взимаемый с налогоплательщиков, выбравших в качестве объекта налогообложения доходы,уменьшенные на величину расходов </t>
  </si>
  <si>
    <t xml:space="preserve">Доходы от выдачи патентов на осуществление предпринимательской деятельности при применении системы налогообложения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</si>
  <si>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</si>
  <si>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имущество организаций по имуществу, не входящему в Единую систему газоснабжения</t>
  </si>
  <si>
    <t>Транспортный налог с организаций</t>
  </si>
  <si>
    <t>Трансортный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</si>
  <si>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</si>
  <si>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 в границах  городских округов 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</si>
  <si>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</si>
  <si>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 в границах  городских округов  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</si>
  <si>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</si>
  <si>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</si>
  <si>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</si>
  <si>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</si>
  <si>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на имущество предприятий</t>
  </si>
  <si>
    <t>Земельный налог (по обязательствам, возникшим до        1 января 2006 года), мобилизуемый на территории городских округов</t>
  </si>
  <si>
    <t>Прочие налоги и сборы (по отмененным налогам и сборам субъектов Российской Федерации)</t>
  </si>
  <si>
    <t>Налог с продаж</t>
  </si>
  <si>
    <t>Прочие налоги и сборы (по отмененным 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</si>
  <si>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</si>
  <si>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Прочие местные налоги и сборы, мобилизуемые на территории городских округов </t>
  </si>
  <si>
    <t>ДОХОДЫ ОТ ИСПОЛЬЗОВАНИЯ ИМУЩЕСТВА, НАХОДЯЩЕГОСЯ В ГОСУДАРСТВЕННОЙ И МУНИ-ЦИПАЛЬНОЙ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</si>
  <si>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дивидентов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</si>
  <si>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дивидентов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</si>
  <si>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</si>
  <si>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</si>
  <si>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</si>
  <si>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</si>
  <si>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</si>
  <si>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</si>
  <si>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государственной или муниципальной собственности</t>
  </si>
  <si>
    <t>Доходы от эксплутации и использования имущества автомобильных дорог, находящихся в собственности городских округов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</si>
  <si>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</si>
  <si>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автономных учреждений, а также имущества  муниципальных унитарных предприятий, в том числе казенных)</t>
  </si>
  <si>
    <t>Прочие доходы от оказания платных услуг получателями средств бюджетов городских округов  и компенсации бюджетов городских округов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</si>
  <si>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</si>
  <si>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</si>
  <si>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</si>
  <si>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</si>
  <si>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129(1), 132, 133, 134, 135, 135(1)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</si>
  <si>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</si>
  <si>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</si>
  <si>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</si>
  <si>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Денежные взыскания (штрафы) за нарушение законодательства об охране и использовании животного мира  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</si>
  <si>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</si>
  <si>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</si>
  <si>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</si>
  <si>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</si>
  <si>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</si>
  <si>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ВОЗВРАТ ОСТАТКОВ СУБСИДИЙ И СУБВЕНЦИЙ ПРОШЛЫХ ЛЕТ</t>
  </si>
  <si>
    <t>Возврат остатков субсидий и субвенций из бюджетов городских округов</t>
  </si>
  <si>
    <t>Дотация от других бюджетов бюджетной системы Российской Федерации</t>
  </si>
  <si>
    <t xml:space="preserve">Дотации бюджетам городских округов на поддержку мер по обеспечению сбалансированности бюджетов </t>
  </si>
  <si>
    <t>Дотации на стимулирование</t>
  </si>
  <si>
    <t>Субсидии бюджетам субъектов Российской Федерации и муниципальных образований (межбюджетные субсидии)</t>
  </si>
  <si>
    <t xml:space="preserve">Субсидии бюджетам на обеспечение жильем молодых семей </t>
  </si>
  <si>
    <t>Субвенции бюджетам городски округов на осуществление полномочий по подготовке проведения статистических переписей</t>
  </si>
  <si>
    <t>Субвенции бюджетам на составление (изменение и дополнение) списков кандидатов в приясжные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</si>
  <si>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 и дополнение) списков кандидатов в приясжные заседатели федеральных судов общей юрисдикции 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</si>
  <si>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</si>
  <si>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</t>
  </si>
  <si>
    <t>Иные межбюджетные трансферты</t>
  </si>
  <si>
    <t>Межбюджетные трансферты, передаваемые бюджетам на комплектование книжных фондов и библиотек муниципальных образований и  государственных библиотек городов Москвы и Санкт-Петербурга</t>
  </si>
  <si>
    <t xml:space="preserve">Прочие межбюджетные трансферты, передаваемые бюджетам  </t>
  </si>
  <si>
    <t xml:space="preserve"> 1 00 00000 00 0000 000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</si>
  <si>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</si>
  <si>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</si>
  <si>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</si>
  <si>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1 01 02021 01 0000 110</t>
  </si>
  <si>
    <t xml:space="preserve"> 1 01 02022 01 0000 110</t>
  </si>
  <si>
    <t xml:space="preserve"> 1 01 02030 01 0000 110</t>
  </si>
  <si>
    <t xml:space="preserve"> 1 01 02040 01 0000 110</t>
  </si>
  <si>
    <t xml:space="preserve"> 1 01 02070 01 0000 110</t>
  </si>
  <si>
    <t xml:space="preserve"> 1 05 01010 01 0000 110</t>
  </si>
  <si>
    <t xml:space="preserve"> 1 05 01020 01 0000 110</t>
  </si>
  <si>
    <t xml:space="preserve"> 1 05 01040 02 0000 110</t>
  </si>
  <si>
    <t xml:space="preserve"> 1 05 02000 02 0000 110</t>
  </si>
  <si>
    <t xml:space="preserve"> 1 06 00000 00 0000 000</t>
  </si>
  <si>
    <t xml:space="preserve"> 1 06 01000 00 0000 110</t>
  </si>
  <si>
    <t xml:space="preserve"> 1 06 01020 04 0000 110</t>
  </si>
  <si>
    <t xml:space="preserve"> 1 06 02000 02 0000 110</t>
  </si>
  <si>
    <t xml:space="preserve"> 1 06 02010 02 0000 110</t>
  </si>
  <si>
    <t xml:space="preserve"> 1 06 04000 02 0000 110</t>
  </si>
  <si>
    <t xml:space="preserve"> 1 06 04011 02 0000 110</t>
  </si>
  <si>
    <t xml:space="preserve"> 1 06 04012 02 0000 110</t>
  </si>
  <si>
    <t xml:space="preserve"> 1 06 06000 00 0000 110</t>
  </si>
  <si>
    <t xml:space="preserve"> 1 06 06010 00 0000 110</t>
  </si>
  <si>
    <t xml:space="preserve"> 1 06 06012 04 0000 110</t>
  </si>
  <si>
    <t xml:space="preserve"> 1 06 06020 00 0000 110</t>
  </si>
  <si>
    <t xml:space="preserve"> 1 06 06022 04 0000 110</t>
  </si>
  <si>
    <t xml:space="preserve"> 1 08 00000 00 0000 000</t>
  </si>
  <si>
    <t xml:space="preserve"> 1 08 03000 01 0000 110</t>
  </si>
  <si>
    <t xml:space="preserve"> 1 08 03010 01 0000 110</t>
  </si>
  <si>
    <t>1 01 00000 00 0000 000</t>
  </si>
  <si>
    <t>НАЛОГЫ НА ПРИБЫЛЬ, ДОХОДЫ</t>
  </si>
  <si>
    <t xml:space="preserve"> 1 05 00000 00 0000 000</t>
  </si>
  <si>
    <t xml:space="preserve"> 1 05 0100 00 0000 110</t>
  </si>
  <si>
    <t xml:space="preserve"> 1 08 07000 01 0000 110</t>
  </si>
  <si>
    <t xml:space="preserve"> 1 08 07140 01 0000 110</t>
  </si>
  <si>
    <t xml:space="preserve"> 1 08 07150 01 0000 110</t>
  </si>
  <si>
    <t xml:space="preserve"> 1 09 00000 00 0000 000</t>
  </si>
  <si>
    <t xml:space="preserve"> 1 09 01000 00 0000 110</t>
  </si>
  <si>
    <t xml:space="preserve"> 1 09 01020 04 0000 110</t>
  </si>
  <si>
    <t xml:space="preserve"> 1 09 04000 00 0000 110</t>
  </si>
  <si>
    <t xml:space="preserve"> 1 09 04010 02 0000 110</t>
  </si>
  <si>
    <t xml:space="preserve"> 1 09 04050 04 0000 110</t>
  </si>
  <si>
    <t xml:space="preserve"> 1 09 06000 02 0000 110</t>
  </si>
  <si>
    <t xml:space="preserve"> 1 09 06010 02 0000 110</t>
  </si>
  <si>
    <t xml:space="preserve"> 1 09 07000 00 0000 110</t>
  </si>
  <si>
    <t xml:space="preserve"> 1 09 07030 04 2000 110</t>
  </si>
  <si>
    <t xml:space="preserve"> 1 09 07050 04 0000 110</t>
  </si>
  <si>
    <t xml:space="preserve"> 1 11 00000 00 0000 000</t>
  </si>
  <si>
    <t xml:space="preserve"> 1 11 01000 00 0000 120</t>
  </si>
  <si>
    <t xml:space="preserve"> 1 11 01040 04 0000 120</t>
  </si>
  <si>
    <t xml:space="preserve"> 1 11 05000 00 0000 120</t>
  </si>
  <si>
    <t xml:space="preserve"> 1 11 05010 00 0000 120</t>
  </si>
  <si>
    <t xml:space="preserve"> 1 11 05010 04 0000 120</t>
  </si>
  <si>
    <t xml:space="preserve"> 1 11 05030 00 0000 120</t>
  </si>
  <si>
    <t xml:space="preserve"> 1 11 05034 04 0000 120</t>
  </si>
  <si>
    <t xml:space="preserve"> 1 11 07000 00 0000 120</t>
  </si>
  <si>
    <t xml:space="preserve"> 1 11 07010 00 0000 120</t>
  </si>
  <si>
    <t xml:space="preserve"> 1 11 07014 04 0000 120</t>
  </si>
  <si>
    <t xml:space="preserve"> 1 11 09000 00 0000 120</t>
  </si>
  <si>
    <t xml:space="preserve"> 1 11 09030 00 0000 120</t>
  </si>
  <si>
    <t xml:space="preserve"> 1 11 09034 04 0000 120</t>
  </si>
  <si>
    <t xml:space="preserve"> 1 11 09040 00 0000 120</t>
  </si>
  <si>
    <t xml:space="preserve"> 1 11 09044 04 0000 120</t>
  </si>
  <si>
    <t xml:space="preserve"> 1 12 00000 00 0000 000</t>
  </si>
  <si>
    <t xml:space="preserve"> 1 12 01000 01 0000 120</t>
  </si>
  <si>
    <t xml:space="preserve"> 1 13 00000 00 0000 000</t>
  </si>
  <si>
    <t xml:space="preserve"> 1 13 03000 00 0000 130</t>
  </si>
  <si>
    <t xml:space="preserve"> 1 13 03040 04 0000 130</t>
  </si>
  <si>
    <t xml:space="preserve"> 1 14 00000 00 0000 000</t>
  </si>
  <si>
    <t xml:space="preserve"> 1 14 02000 00 0000 000</t>
  </si>
  <si>
    <t xml:space="preserve"> 1 14 02030 04 0000 410</t>
  </si>
  <si>
    <t xml:space="preserve"> 1 14 02033 04 0000 410</t>
  </si>
  <si>
    <t xml:space="preserve"> 1 14 06000 00 0000 430</t>
  </si>
  <si>
    <t xml:space="preserve"> 1 14 06010 00 0000 430</t>
  </si>
  <si>
    <t xml:space="preserve"> 1 14 06012 04 0000 430</t>
  </si>
  <si>
    <t xml:space="preserve"> 1 16 00000 00 0000 000</t>
  </si>
  <si>
    <t xml:space="preserve"> 1 16 03000 00 0000 140</t>
  </si>
  <si>
    <t xml:space="preserve"> 1 16 03010 01 0000 140</t>
  </si>
  <si>
    <t xml:space="preserve"> 1 16 03030 01 0000 140</t>
  </si>
  <si>
    <t xml:space="preserve"> 1 16 06000 01 0000 140</t>
  </si>
  <si>
    <t xml:space="preserve"> 1 16 23000 00 0000 140</t>
  </si>
  <si>
    <t xml:space="preserve"> 1 16 23040 04 0000 140</t>
  </si>
  <si>
    <t xml:space="preserve"> 1 16 25000 01 0000 140</t>
  </si>
  <si>
    <t xml:space="preserve"> 1 16 25030 01 0000 140</t>
  </si>
  <si>
    <t xml:space="preserve"> 1 16 25050 01 0000 140</t>
  </si>
  <si>
    <t xml:space="preserve"> 1 16 25060 01 0000 140</t>
  </si>
  <si>
    <t xml:space="preserve"> 1 16 28000 01 0000 140</t>
  </si>
  <si>
    <t xml:space="preserve"> 1 16 30000 01 0000 140</t>
  </si>
  <si>
    <t xml:space="preserve"> 1 16 90000 00 0000 140</t>
  </si>
  <si>
    <t xml:space="preserve"> 1 16 90040 04 0000 140</t>
  </si>
  <si>
    <t xml:space="preserve"> 1 17 00000 00 0000 000</t>
  </si>
  <si>
    <t xml:space="preserve"> 1 17 01000 00 0000 180</t>
  </si>
  <si>
    <t xml:space="preserve"> 1 17 01040 04 0000 180</t>
  </si>
  <si>
    <t xml:space="preserve"> 1 17 05000 00 0000 180</t>
  </si>
  <si>
    <t xml:space="preserve"> 1 17 05040 04 0000 180</t>
  </si>
  <si>
    <t xml:space="preserve"> 1 19 00000 00 0000 000</t>
  </si>
  <si>
    <t xml:space="preserve"> 1 19 04000 04 0000 151</t>
  </si>
  <si>
    <t xml:space="preserve"> 2 00 00000 00 0000 000</t>
  </si>
  <si>
    <t xml:space="preserve"> 2 02 00000 00 0000 000</t>
  </si>
  <si>
    <t xml:space="preserve"> 2 0201000 00 0000 151</t>
  </si>
  <si>
    <t xml:space="preserve"> 2 02 01001 00 0000 151</t>
  </si>
  <si>
    <t xml:space="preserve"> 2 02 01001 04 0000 151</t>
  </si>
  <si>
    <t xml:space="preserve"> 2 02 01003 04 0000 151</t>
  </si>
  <si>
    <t xml:space="preserve"> 2 02 01999 04 0000 151</t>
  </si>
  <si>
    <t xml:space="preserve"> 2 02 02000 00 0000 151</t>
  </si>
  <si>
    <t xml:space="preserve"> 2 02 02008 00 0000 151</t>
  </si>
  <si>
    <t xml:space="preserve"> 2 02 02008 04 0001 151</t>
  </si>
  <si>
    <t xml:space="preserve"> 2 02 02999 04 0000 151</t>
  </si>
  <si>
    <t xml:space="preserve"> 2 02 03000 00 0000 151</t>
  </si>
  <si>
    <t xml:space="preserve"> 2 02 03002 00 0000 151</t>
  </si>
  <si>
    <t xml:space="preserve"> 2 02 03002 04 0000 151</t>
  </si>
  <si>
    <t xml:space="preserve"> 2 02 03007 00 0000 151</t>
  </si>
  <si>
    <t xml:space="preserve"> 2 02 03007 04 0000 151</t>
  </si>
  <si>
    <t>2 02 03021 00 0000 151</t>
  </si>
  <si>
    <t xml:space="preserve"> 2 02 03021 04 0000 151</t>
  </si>
  <si>
    <t xml:space="preserve"> 2 02 03022 00 0000 151</t>
  </si>
  <si>
    <t xml:space="preserve"> 2 02 03022 04 0000 151</t>
  </si>
  <si>
    <t xml:space="preserve"> 2 02 03024 04 0000 151</t>
  </si>
  <si>
    <t xml:space="preserve"> 2 02 03027 00 0000 151</t>
  </si>
  <si>
    <t xml:space="preserve"> 2 02 03027 04 0000 151</t>
  </si>
  <si>
    <t xml:space="preserve"> 2 02 03029 00 0000 151</t>
  </si>
  <si>
    <t xml:space="preserve"> 2 02 03029 04 0000 151</t>
  </si>
  <si>
    <t xml:space="preserve"> 2 02 03055 00 0000 151</t>
  </si>
  <si>
    <t xml:space="preserve"> 2 02 03055 04 0000 151</t>
  </si>
  <si>
    <t xml:space="preserve"> 2 02 04000 00 0000 151</t>
  </si>
  <si>
    <t xml:space="preserve"> 2 02 04025 00 0000 151</t>
  </si>
  <si>
    <t xml:space="preserve"> 2 02 04025 04 0000 151</t>
  </si>
  <si>
    <t xml:space="preserve"> 2 02 04999 00 0000 151</t>
  </si>
  <si>
    <t xml:space="preserve"> 2 02 04999 04 0000 151</t>
  </si>
  <si>
    <t xml:space="preserve"> 2 07 00000 00 0000 180</t>
  </si>
  <si>
    <t xml:space="preserve"> 2 07 04000 04 0000 180</t>
  </si>
  <si>
    <t>Доходы бюджета муниципального образования "город Слободской" за 2010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</si>
  <si>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Наименование показателя</t>
  </si>
  <si>
    <t>Уточненный план</t>
  </si>
  <si>
    <t>2 02 02999 00 0000 151</t>
  </si>
  <si>
    <t>2 02 03024 00 0000 151</t>
  </si>
  <si>
    <t>Приложение №  2</t>
  </si>
  <si>
    <t>к решению Слободской</t>
  </si>
  <si>
    <t>городской Думы</t>
  </si>
  <si>
    <t>от                     №</t>
  </si>
  <si>
    <t>тыс.рублей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</si>
</sst>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40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 Cyr"/>
      <family val="2"/>
    </font>
    <font>
      <b/>
      <sz val="10"/>
      <name val="Times New Roman"/>
      <family val="1"/>
    </font>
    <font>
      <b/>
      <sz val="10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 CYR"/>
      <family val="0"/>
    </font>
    <font>
      <b/>
      <sz val="11"/>
      <name val="Arial Cyr"/>
      <family val="0"/>
    </font>
    <font>
      <b/>
      <sz val="13"/>
      <name val="Times New Roman"/>
      <family val="1"/>
    </font>
    <font>
      <sz val="11"/>
      <color indexed="8"/>
      <name val="Times New Roman Cyr"/>
      <family val="0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24" borderId="11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left" vertical="top" wrapText="1"/>
    </xf>
    <xf numFmtId="0" fontId="11" fillId="24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left" vertical="top" wrapText="1"/>
    </xf>
    <xf numFmtId="0" fontId="11" fillId="24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164" fontId="12" fillId="0" borderId="10" xfId="0" applyNumberFormat="1" applyFont="1" applyBorder="1" applyAlignment="1">
      <alignment horizontal="justify" vertical="top" wrapText="1"/>
    </xf>
    <xf numFmtId="0" fontId="13" fillId="24" borderId="10" xfId="0" applyFont="1" applyFill="1" applyBorder="1" applyAlignment="1">
      <alignment horizontal="left" vertical="top" wrapText="1"/>
    </xf>
    <xf numFmtId="0" fontId="11" fillId="24" borderId="10" xfId="0" applyFont="1" applyFill="1" applyBorder="1" applyAlignment="1">
      <alignment horizontal="left" vertical="top" wrapText="1"/>
    </xf>
    <xf numFmtId="0" fontId="12" fillId="24" borderId="10" xfId="0" applyFont="1" applyFill="1" applyBorder="1" applyAlignment="1">
      <alignment horizontal="justify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vertical="justify"/>
    </xf>
    <xf numFmtId="0" fontId="6" fillId="24" borderId="0" xfId="0" applyFont="1" applyFill="1" applyBorder="1" applyAlignment="1">
      <alignment vertical="top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justify" vertical="justify" wrapText="1"/>
    </xf>
    <xf numFmtId="0" fontId="12" fillId="0" borderId="10" xfId="0" applyFont="1" applyBorder="1" applyAlignment="1">
      <alignment horizontal="justify" vertical="distributed" wrapText="1"/>
    </xf>
    <xf numFmtId="0" fontId="8" fillId="24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top" wrapText="1"/>
    </xf>
    <xf numFmtId="0" fontId="11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justify" vertical="top" wrapText="1"/>
    </xf>
    <xf numFmtId="0" fontId="11" fillId="24" borderId="14" xfId="0" applyFont="1" applyFill="1" applyBorder="1" applyAlignment="1">
      <alignment horizontal="left" vertical="top" wrapText="1"/>
    </xf>
    <xf numFmtId="0" fontId="12" fillId="0" borderId="15" xfId="0" applyNumberFormat="1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12" fillId="0" borderId="10" xfId="0" applyFont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69" fontId="9" fillId="24" borderId="10" xfId="0" applyNumberFormat="1" applyFont="1" applyFill="1" applyBorder="1" applyAlignment="1">
      <alignment vertical="top"/>
    </xf>
    <xf numFmtId="0" fontId="12" fillId="0" borderId="10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4" fillId="24" borderId="10" xfId="0" applyFont="1" applyFill="1" applyBorder="1" applyAlignment="1">
      <alignment horizontal="justify" vertical="top" wrapText="1"/>
    </xf>
    <xf numFmtId="0" fontId="13" fillId="24" borderId="10" xfId="0" applyFont="1" applyFill="1" applyBorder="1" applyAlignment="1">
      <alignment horizontal="justify" vertical="top" wrapText="1"/>
    </xf>
    <xf numFmtId="0" fontId="18" fillId="24" borderId="10" xfId="0" applyFont="1" applyFill="1" applyBorder="1" applyAlignment="1">
      <alignment vertical="top"/>
    </xf>
    <xf numFmtId="0" fontId="18" fillId="24" borderId="10" xfId="0" applyFont="1" applyFill="1" applyBorder="1" applyAlignment="1">
      <alignment vertical="top"/>
    </xf>
    <xf numFmtId="0" fontId="10" fillId="24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vertical="top"/>
    </xf>
    <xf numFmtId="2" fontId="10" fillId="24" borderId="10" xfId="0" applyNumberFormat="1" applyFont="1" applyFill="1" applyBorder="1" applyAlignment="1">
      <alignment vertical="center"/>
    </xf>
    <xf numFmtId="2" fontId="18" fillId="24" borderId="10" xfId="0" applyNumberFormat="1" applyFont="1" applyFill="1" applyBorder="1" applyAlignment="1">
      <alignment vertical="top"/>
    </xf>
    <xf numFmtId="2" fontId="10" fillId="24" borderId="10" xfId="0" applyNumberFormat="1" applyFont="1" applyFill="1" applyBorder="1" applyAlignment="1">
      <alignment vertical="top"/>
    </xf>
    <xf numFmtId="169" fontId="18" fillId="24" borderId="16" xfId="0" applyNumberFormat="1" applyFont="1" applyFill="1" applyBorder="1" applyAlignment="1">
      <alignment vertical="top"/>
    </xf>
    <xf numFmtId="169" fontId="18" fillId="24" borderId="10" xfId="0" applyNumberFormat="1" applyFont="1" applyFill="1" applyBorder="1" applyAlignment="1">
      <alignment vertical="top"/>
    </xf>
    <xf numFmtId="169" fontId="10" fillId="24" borderId="10" xfId="0" applyNumberFormat="1" applyFont="1" applyFill="1" applyBorder="1" applyAlignment="1">
      <alignment vertical="top"/>
    </xf>
    <xf numFmtId="169" fontId="18" fillId="24" borderId="10" xfId="0" applyNumberFormat="1" applyFont="1" applyFill="1" applyBorder="1" applyAlignment="1">
      <alignment vertical="top"/>
    </xf>
    <xf numFmtId="169" fontId="10" fillId="0" borderId="10" xfId="0" applyNumberFormat="1" applyFont="1" applyFill="1" applyBorder="1" applyAlignment="1">
      <alignment vertical="top"/>
    </xf>
    <xf numFmtId="169" fontId="18" fillId="0" borderId="10" xfId="0" applyNumberFormat="1" applyFont="1" applyFill="1" applyBorder="1" applyAlignment="1">
      <alignment vertical="top"/>
    </xf>
    <xf numFmtId="169" fontId="10" fillId="24" borderId="10" xfId="0" applyNumberFormat="1" applyFont="1" applyFill="1" applyBorder="1" applyAlignment="1">
      <alignment vertical="top"/>
    </xf>
    <xf numFmtId="169" fontId="20" fillId="24" borderId="10" xfId="0" applyNumberFormat="1" applyFont="1" applyFill="1" applyBorder="1" applyAlignment="1">
      <alignment vertical="top"/>
    </xf>
    <xf numFmtId="169" fontId="21" fillId="0" borderId="10" xfId="0" applyNumberFormat="1" applyFont="1" applyBorder="1" applyAlignment="1">
      <alignment vertical="top"/>
    </xf>
    <xf numFmtId="169" fontId="9" fillId="24" borderId="10" xfId="0" applyNumberFormat="1" applyFont="1" applyFill="1" applyBorder="1" applyAlignment="1">
      <alignment vertical="top"/>
    </xf>
    <xf numFmtId="169" fontId="10" fillId="24" borderId="12" xfId="0" applyNumberFormat="1" applyFont="1" applyFill="1" applyBorder="1" applyAlignment="1">
      <alignment vertical="top"/>
    </xf>
    <xf numFmtId="0" fontId="17" fillId="0" borderId="10" xfId="0" applyFont="1" applyFill="1" applyBorder="1" applyAlignment="1">
      <alignment horizontal="justify" vertical="top" wrapText="1"/>
    </xf>
    <xf numFmtId="169" fontId="10" fillId="0" borderId="10" xfId="0" applyNumberFormat="1" applyFont="1" applyFill="1" applyBorder="1" applyAlignment="1">
      <alignment vertical="top"/>
    </xf>
    <xf numFmtId="169" fontId="19" fillId="0" borderId="10" xfId="0" applyNumberFormat="1" applyFont="1" applyFill="1" applyBorder="1" applyAlignment="1">
      <alignment vertical="top"/>
    </xf>
    <xf numFmtId="169" fontId="18" fillId="0" borderId="10" xfId="0" applyNumberFormat="1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169" fontId="20" fillId="0" borderId="10" xfId="0" applyNumberFormat="1" applyFont="1" applyFill="1" applyBorder="1" applyAlignment="1">
      <alignment vertical="top"/>
    </xf>
    <xf numFmtId="0" fontId="18" fillId="0" borderId="10" xfId="0" applyFont="1" applyFill="1" applyBorder="1" applyAlignment="1">
      <alignment vertical="top"/>
    </xf>
    <xf numFmtId="169" fontId="22" fillId="0" borderId="10" xfId="0" applyNumberFormat="1" applyFont="1" applyFill="1" applyBorder="1" applyAlignment="1">
      <alignment vertical="top"/>
    </xf>
    <xf numFmtId="0" fontId="20" fillId="0" borderId="10" xfId="0" applyFont="1" applyFill="1" applyBorder="1" applyAlignment="1">
      <alignment vertical="top"/>
    </xf>
    <xf numFmtId="169" fontId="21" fillId="0" borderId="10" xfId="0" applyNumberFormat="1" applyFont="1" applyFill="1" applyBorder="1" applyAlignment="1">
      <alignment vertical="top"/>
    </xf>
    <xf numFmtId="169" fontId="16" fillId="0" borderId="10" xfId="0" applyNumberFormat="1" applyFont="1" applyFill="1" applyBorder="1" applyAlignment="1">
      <alignment vertical="top"/>
    </xf>
    <xf numFmtId="169" fontId="18" fillId="0" borderId="16" xfId="0" applyNumberFormat="1" applyFont="1" applyFill="1" applyBorder="1" applyAlignment="1">
      <alignment vertical="top"/>
    </xf>
    <xf numFmtId="2" fontId="18" fillId="0" borderId="10" xfId="0" applyNumberFormat="1" applyFont="1" applyFill="1" applyBorder="1" applyAlignment="1">
      <alignment vertical="top"/>
    </xf>
    <xf numFmtId="0" fontId="6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5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19.125" style="0" customWidth="1"/>
    <col min="2" max="2" width="35.75390625" style="0" customWidth="1"/>
    <col min="3" max="3" width="16.00390625" style="0" customWidth="1"/>
    <col min="4" max="4" width="16.375" style="0" customWidth="1"/>
  </cols>
  <sheetData>
    <row r="1" ht="18.75">
      <c r="C1" s="3" t="s">
        <v>272</v>
      </c>
    </row>
    <row r="2" ht="18.75">
      <c r="C2" s="3" t="s">
        <v>273</v>
      </c>
    </row>
    <row r="3" ht="18.75">
      <c r="C3" s="3" t="s">
        <v>274</v>
      </c>
    </row>
    <row r="4" ht="18.75">
      <c r="C4" s="3" t="s">
        <v>275</v>
      </c>
    </row>
    <row r="5" ht="18.75">
      <c r="C5" s="3"/>
    </row>
    <row r="6" ht="18.75">
      <c r="C6" s="3"/>
    </row>
    <row r="7" spans="1:4" ht="72.75" customHeight="1">
      <c r="A7" s="73" t="s">
        <v>267</v>
      </c>
      <c r="B7" s="73"/>
      <c r="C7" s="73"/>
      <c r="D7" s="73"/>
    </row>
    <row r="8" spans="1:4" ht="18.75">
      <c r="A8" s="74"/>
      <c r="B8" s="74"/>
      <c r="C8" s="74"/>
      <c r="D8" t="s">
        <v>276</v>
      </c>
    </row>
    <row r="9" spans="1:4" ht="49.5">
      <c r="A9" s="1" t="s">
        <v>0</v>
      </c>
      <c r="B9" s="2" t="s">
        <v>268</v>
      </c>
      <c r="C9" s="1" t="s">
        <v>269</v>
      </c>
      <c r="D9" s="60" t="s">
        <v>49</v>
      </c>
    </row>
    <row r="10" spans="1:4" ht="15">
      <c r="A10" s="4"/>
      <c r="B10" s="5" t="s">
        <v>14</v>
      </c>
      <c r="C10" s="59">
        <f>C11+C108</f>
        <v>617031.0669999999</v>
      </c>
      <c r="D10" s="53">
        <f>D11+D108</f>
        <v>632222.288</v>
      </c>
    </row>
    <row r="11" spans="1:4" ht="29.25" customHeight="1">
      <c r="A11" s="6" t="s">
        <v>136</v>
      </c>
      <c r="B11" s="7" t="s">
        <v>44</v>
      </c>
      <c r="C11" s="55">
        <f>C13+C21+C27+C40+C58+C74+C79+C86+C76+C101+C106+C47</f>
        <v>228256.50099999996</v>
      </c>
      <c r="D11" s="53">
        <f>D13+D21+D27+D40+D58+D74+D79+D86+D76+D101+D47+D106</f>
        <v>249374.75199999995</v>
      </c>
    </row>
    <row r="12" spans="1:4" ht="21.75" customHeight="1">
      <c r="A12" s="6" t="s">
        <v>165</v>
      </c>
      <c r="B12" s="7" t="s">
        <v>166</v>
      </c>
      <c r="C12" s="58">
        <f>C13</f>
        <v>88196.36499999999</v>
      </c>
      <c r="D12" s="53">
        <f>D13</f>
        <v>95045.5</v>
      </c>
    </row>
    <row r="13" spans="1:4" ht="21" customHeight="1">
      <c r="A13" s="6" t="s">
        <v>137</v>
      </c>
      <c r="B13" s="7" t="s">
        <v>1</v>
      </c>
      <c r="C13" s="36">
        <f>C14+C15+C19+C18+C20</f>
        <v>88196.36499999999</v>
      </c>
      <c r="D13" s="61">
        <f>D14+D15+D19+D18+D20</f>
        <v>95045.5</v>
      </c>
    </row>
    <row r="14" spans="1:4" ht="78.75" customHeight="1">
      <c r="A14" s="6" t="s">
        <v>138</v>
      </c>
      <c r="B14" s="8" t="s">
        <v>64</v>
      </c>
      <c r="C14" s="50">
        <v>235.1</v>
      </c>
      <c r="D14" s="62">
        <v>1309.1</v>
      </c>
    </row>
    <row r="15" spans="1:4" ht="56.25" customHeight="1">
      <c r="A15" s="9" t="s">
        <v>139</v>
      </c>
      <c r="B15" s="10" t="s">
        <v>65</v>
      </c>
      <c r="C15" s="50">
        <f>C16+C17</f>
        <v>87939.665</v>
      </c>
      <c r="D15" s="63">
        <f>D16+D17</f>
        <v>93707.2</v>
      </c>
    </row>
    <row r="16" spans="1:4" ht="128.25" customHeight="1">
      <c r="A16" s="9" t="s">
        <v>140</v>
      </c>
      <c r="B16" s="10" t="s">
        <v>66</v>
      </c>
      <c r="C16" s="50">
        <f>98331.5-12000+2444.609-1354.844</f>
        <v>87421.265</v>
      </c>
      <c r="D16" s="62">
        <v>93089.9</v>
      </c>
    </row>
    <row r="17" spans="1:4" ht="118.5" customHeight="1">
      <c r="A17" s="9" t="s">
        <v>141</v>
      </c>
      <c r="B17" s="10" t="s">
        <v>67</v>
      </c>
      <c r="C17" s="50">
        <f>638.4-120</f>
        <v>518.4</v>
      </c>
      <c r="D17" s="62">
        <v>617.3</v>
      </c>
    </row>
    <row r="18" spans="1:4" ht="55.5" customHeight="1">
      <c r="A18" s="9" t="s">
        <v>142</v>
      </c>
      <c r="B18" s="10" t="s">
        <v>68</v>
      </c>
      <c r="C18" s="50">
        <f>63.4-48</f>
        <v>15.399999999999999</v>
      </c>
      <c r="D18" s="62">
        <v>19.8</v>
      </c>
    </row>
    <row r="19" spans="1:4" ht="104.25" customHeight="1">
      <c r="A19" s="9" t="s">
        <v>143</v>
      </c>
      <c r="B19" s="10" t="s">
        <v>69</v>
      </c>
      <c r="C19" s="50">
        <v>6.2</v>
      </c>
      <c r="D19" s="62">
        <v>8.9</v>
      </c>
    </row>
    <row r="20" spans="1:4" ht="78" customHeight="1">
      <c r="A20" s="9" t="s">
        <v>144</v>
      </c>
      <c r="B20" s="10" t="s">
        <v>70</v>
      </c>
      <c r="C20" s="50">
        <v>0</v>
      </c>
      <c r="D20" s="64">
        <v>0.5</v>
      </c>
    </row>
    <row r="21" spans="1:4" ht="28.5" customHeight="1">
      <c r="A21" s="6" t="s">
        <v>167</v>
      </c>
      <c r="B21" s="11" t="s">
        <v>2</v>
      </c>
      <c r="C21" s="55">
        <f>C26+C22</f>
        <v>13111.5</v>
      </c>
      <c r="D21" s="53">
        <f>D26+D22</f>
        <v>14227.9</v>
      </c>
    </row>
    <row r="22" spans="1:4" ht="27.75" customHeight="1">
      <c r="A22" s="6" t="s">
        <v>168</v>
      </c>
      <c r="B22" s="12" t="s">
        <v>56</v>
      </c>
      <c r="C22" s="50">
        <f>C23+C24+C25</f>
        <v>838.5</v>
      </c>
      <c r="D22" s="53">
        <f>D23+D24+D25</f>
        <v>1007.8000000000001</v>
      </c>
    </row>
    <row r="23" spans="1:4" ht="38.25" customHeight="1">
      <c r="A23" s="6" t="s">
        <v>145</v>
      </c>
      <c r="B23" s="12" t="s">
        <v>71</v>
      </c>
      <c r="C23" s="50">
        <f>765.3-240</f>
        <v>525.3</v>
      </c>
      <c r="D23" s="62">
        <v>556.5</v>
      </c>
    </row>
    <row r="24" spans="1:4" ht="53.25" customHeight="1">
      <c r="A24" s="6" t="s">
        <v>146</v>
      </c>
      <c r="B24" s="12" t="s">
        <v>72</v>
      </c>
      <c r="C24" s="50">
        <v>270.5</v>
      </c>
      <c r="D24" s="62">
        <v>354.1</v>
      </c>
    </row>
    <row r="25" spans="1:4" ht="51.75" customHeight="1">
      <c r="A25" s="6" t="s">
        <v>147</v>
      </c>
      <c r="B25" s="12" t="s">
        <v>73</v>
      </c>
      <c r="C25" s="50">
        <v>42.7</v>
      </c>
      <c r="D25" s="62">
        <v>97.2</v>
      </c>
    </row>
    <row r="26" spans="1:4" ht="29.25" customHeight="1">
      <c r="A26" s="6" t="s">
        <v>148</v>
      </c>
      <c r="B26" s="13" t="s">
        <v>3</v>
      </c>
      <c r="C26" s="52">
        <v>12273</v>
      </c>
      <c r="D26" s="62">
        <v>13220.1</v>
      </c>
    </row>
    <row r="27" spans="1:4" ht="21" customHeight="1">
      <c r="A27" s="6" t="s">
        <v>149</v>
      </c>
      <c r="B27" s="11" t="s">
        <v>4</v>
      </c>
      <c r="C27" s="55">
        <f>C35+C28+C30+C32</f>
        <v>10296.3</v>
      </c>
      <c r="D27" s="53">
        <f>D35+D28+D30+D32</f>
        <v>11850.8</v>
      </c>
    </row>
    <row r="28" spans="1:4" ht="19.5" customHeight="1">
      <c r="A28" s="14" t="s">
        <v>150</v>
      </c>
      <c r="B28" s="15" t="s">
        <v>5</v>
      </c>
      <c r="C28" s="50">
        <f>C29</f>
        <v>532.8</v>
      </c>
      <c r="D28" s="65">
        <f>D29</f>
        <v>816.3</v>
      </c>
    </row>
    <row r="29" spans="1:4" ht="66" customHeight="1">
      <c r="A29" s="14" t="s">
        <v>151</v>
      </c>
      <c r="B29" s="15" t="s">
        <v>74</v>
      </c>
      <c r="C29" s="52">
        <v>532.8</v>
      </c>
      <c r="D29" s="62">
        <v>816.3</v>
      </c>
    </row>
    <row r="30" spans="1:4" ht="21.75" customHeight="1">
      <c r="A30" s="14" t="s">
        <v>152</v>
      </c>
      <c r="B30" s="15" t="s">
        <v>23</v>
      </c>
      <c r="C30" s="50">
        <f>C31</f>
        <v>3071</v>
      </c>
      <c r="D30" s="66">
        <f>D31</f>
        <v>4123.2</v>
      </c>
    </row>
    <row r="31" spans="1:4" ht="37.5" customHeight="1">
      <c r="A31" s="14" t="s">
        <v>153</v>
      </c>
      <c r="B31" s="15" t="s">
        <v>75</v>
      </c>
      <c r="C31" s="52">
        <v>3071</v>
      </c>
      <c r="D31" s="64">
        <v>4123.2</v>
      </c>
    </row>
    <row r="32" spans="1:4" ht="24" customHeight="1">
      <c r="A32" s="14" t="s">
        <v>154</v>
      </c>
      <c r="B32" s="15" t="s">
        <v>57</v>
      </c>
      <c r="C32" s="52">
        <f>C33+C34</f>
        <v>1561.5</v>
      </c>
      <c r="D32" s="62">
        <f>D33+D34</f>
        <v>1605.5</v>
      </c>
    </row>
    <row r="33" spans="1:4" ht="24" customHeight="1">
      <c r="A33" s="14" t="s">
        <v>155</v>
      </c>
      <c r="B33" s="15" t="s">
        <v>76</v>
      </c>
      <c r="C33" s="52">
        <f>444.4-10</f>
        <v>434.4</v>
      </c>
      <c r="D33" s="62">
        <v>444.4</v>
      </c>
    </row>
    <row r="34" spans="1:4" ht="21" customHeight="1">
      <c r="A34" s="14" t="s">
        <v>156</v>
      </c>
      <c r="B34" s="15" t="s">
        <v>77</v>
      </c>
      <c r="C34" s="52">
        <f>1242.1-115</f>
        <v>1127.1</v>
      </c>
      <c r="D34" s="62">
        <v>1161.1</v>
      </c>
    </row>
    <row r="35" spans="1:4" ht="18.75" customHeight="1">
      <c r="A35" s="6" t="s">
        <v>157</v>
      </c>
      <c r="B35" s="13" t="s">
        <v>6</v>
      </c>
      <c r="C35" s="50">
        <f>C36+C38</f>
        <v>5131</v>
      </c>
      <c r="D35" s="65">
        <f>D36+D38</f>
        <v>5305.8</v>
      </c>
    </row>
    <row r="36" spans="1:4" ht="54.75" customHeight="1">
      <c r="A36" s="14" t="s">
        <v>158</v>
      </c>
      <c r="B36" s="15" t="s">
        <v>78</v>
      </c>
      <c r="C36" s="50">
        <f>C37</f>
        <v>318</v>
      </c>
      <c r="D36" s="65">
        <f>D37</f>
        <v>343.6</v>
      </c>
    </row>
    <row r="37" spans="1:4" ht="91.5" customHeight="1">
      <c r="A37" s="14" t="s">
        <v>159</v>
      </c>
      <c r="B37" s="15" t="s">
        <v>79</v>
      </c>
      <c r="C37" s="52">
        <f>348-30</f>
        <v>318</v>
      </c>
      <c r="D37" s="62">
        <v>343.6</v>
      </c>
    </row>
    <row r="38" spans="1:4" ht="55.5" customHeight="1">
      <c r="A38" s="14" t="s">
        <v>160</v>
      </c>
      <c r="B38" s="15" t="s">
        <v>80</v>
      </c>
      <c r="C38" s="50">
        <f>C39</f>
        <v>4813</v>
      </c>
      <c r="D38" s="65">
        <f>D39</f>
        <v>4962.2</v>
      </c>
    </row>
    <row r="39" spans="1:4" ht="88.5" customHeight="1">
      <c r="A39" s="14" t="s">
        <v>161</v>
      </c>
      <c r="B39" s="16" t="s">
        <v>81</v>
      </c>
      <c r="C39" s="57">
        <f>5997-1184</f>
        <v>4813</v>
      </c>
      <c r="D39" s="62">
        <v>4962.2</v>
      </c>
    </row>
    <row r="40" spans="1:4" ht="24.75" customHeight="1">
      <c r="A40" s="6" t="s">
        <v>162</v>
      </c>
      <c r="B40" s="7" t="s">
        <v>7</v>
      </c>
      <c r="C40" s="51">
        <f>C41+C43</f>
        <v>14073.300000000001</v>
      </c>
      <c r="D40" s="67">
        <f>D41+D43</f>
        <v>15899.9</v>
      </c>
    </row>
    <row r="41" spans="1:4" ht="39.75" customHeight="1">
      <c r="A41" s="6" t="s">
        <v>163</v>
      </c>
      <c r="B41" s="8" t="s">
        <v>21</v>
      </c>
      <c r="C41" s="50">
        <f>C42</f>
        <v>3000</v>
      </c>
      <c r="D41" s="68">
        <f>D42</f>
        <v>3745.6</v>
      </c>
    </row>
    <row r="42" spans="1:4" ht="66" customHeight="1">
      <c r="A42" s="6" t="s">
        <v>164</v>
      </c>
      <c r="B42" s="8" t="s">
        <v>82</v>
      </c>
      <c r="C42" s="52">
        <f>2000+500+500</f>
        <v>3000</v>
      </c>
      <c r="D42" s="64">
        <v>3745.6</v>
      </c>
    </row>
    <row r="43" spans="1:4" ht="53.25" customHeight="1">
      <c r="A43" s="14" t="s">
        <v>169</v>
      </c>
      <c r="B43" s="15" t="s">
        <v>15</v>
      </c>
      <c r="C43" s="50">
        <f>C45+C46+C44</f>
        <v>11073.300000000001</v>
      </c>
      <c r="D43" s="65">
        <f>D45+D46+D44</f>
        <v>12154.3</v>
      </c>
    </row>
    <row r="44" spans="1:4" ht="141.75" customHeight="1">
      <c r="A44" s="14" t="s">
        <v>170</v>
      </c>
      <c r="B44" s="15" t="s">
        <v>83</v>
      </c>
      <c r="C44" s="50">
        <f>2404.3+7950.9+100+8.7</f>
        <v>10463.900000000001</v>
      </c>
      <c r="D44" s="62">
        <v>11521.8</v>
      </c>
    </row>
    <row r="45" spans="1:4" ht="126.75" customHeight="1">
      <c r="A45" s="14" t="s">
        <v>170</v>
      </c>
      <c r="B45" s="15" t="s">
        <v>83</v>
      </c>
      <c r="C45" s="50">
        <f>206.4+400</f>
        <v>606.4</v>
      </c>
      <c r="D45" s="62">
        <v>626.5</v>
      </c>
    </row>
    <row r="46" spans="1:4" ht="37.5" customHeight="1">
      <c r="A46" s="14" t="s">
        <v>171</v>
      </c>
      <c r="B46" s="15" t="s">
        <v>84</v>
      </c>
      <c r="C46" s="43">
        <f>17-14</f>
        <v>3</v>
      </c>
      <c r="D46" s="64">
        <v>6</v>
      </c>
    </row>
    <row r="47" spans="1:11" ht="54.75" customHeight="1">
      <c r="A47" s="18" t="s">
        <v>172</v>
      </c>
      <c r="B47" s="35" t="s">
        <v>50</v>
      </c>
      <c r="C47" s="51">
        <f>C48+C50+C53+C55</f>
        <v>7</v>
      </c>
      <c r="D47" s="67">
        <f>D48+D50+D53+D55</f>
        <v>31.4</v>
      </c>
      <c r="E47" s="19"/>
      <c r="F47" s="19"/>
      <c r="G47" s="19"/>
      <c r="H47" s="19"/>
      <c r="I47" s="19"/>
      <c r="J47" s="19"/>
      <c r="K47" s="19"/>
    </row>
    <row r="48" spans="1:4" ht="38.25" customHeight="1">
      <c r="A48" s="17" t="s">
        <v>173</v>
      </c>
      <c r="B48" s="16" t="s">
        <v>51</v>
      </c>
      <c r="C48" s="52">
        <f>C49</f>
        <v>4</v>
      </c>
      <c r="D48" s="65">
        <f>D49</f>
        <v>2.4</v>
      </c>
    </row>
    <row r="49" spans="1:4" ht="48.75" customHeight="1">
      <c r="A49" s="17" t="s">
        <v>174</v>
      </c>
      <c r="B49" s="16" t="s">
        <v>85</v>
      </c>
      <c r="C49" s="52">
        <v>4</v>
      </c>
      <c r="D49" s="62">
        <v>2.4</v>
      </c>
    </row>
    <row r="50" spans="1:4" ht="19.5" customHeight="1">
      <c r="A50" s="18" t="s">
        <v>175</v>
      </c>
      <c r="B50" s="18" t="s">
        <v>52</v>
      </c>
      <c r="C50" s="52">
        <f>C51+C52</f>
        <v>1</v>
      </c>
      <c r="D50" s="65">
        <f>D52+D51</f>
        <v>25</v>
      </c>
    </row>
    <row r="51" spans="1:4" ht="20.25" customHeight="1">
      <c r="A51" s="20" t="s">
        <v>176</v>
      </c>
      <c r="B51" s="18" t="s">
        <v>86</v>
      </c>
      <c r="C51" s="52">
        <v>1</v>
      </c>
      <c r="D51" s="62">
        <v>15.2</v>
      </c>
    </row>
    <row r="52" spans="1:4" ht="51" customHeight="1">
      <c r="A52" s="18" t="s">
        <v>177</v>
      </c>
      <c r="B52" s="16" t="s">
        <v>87</v>
      </c>
      <c r="C52" s="45">
        <v>0</v>
      </c>
      <c r="D52" s="62">
        <v>9.8</v>
      </c>
    </row>
    <row r="53" spans="1:4" ht="36.75" customHeight="1">
      <c r="A53" s="18" t="s">
        <v>178</v>
      </c>
      <c r="B53" s="16" t="s">
        <v>88</v>
      </c>
      <c r="C53" s="43">
        <f>C54</f>
        <v>0</v>
      </c>
      <c r="D53" s="65">
        <f>D54</f>
        <v>0.5</v>
      </c>
    </row>
    <row r="54" spans="1:4" ht="19.5" customHeight="1">
      <c r="A54" s="18" t="s">
        <v>179</v>
      </c>
      <c r="B54" s="16" t="s">
        <v>89</v>
      </c>
      <c r="C54" s="43">
        <v>0</v>
      </c>
      <c r="D54" s="62">
        <v>0.5</v>
      </c>
    </row>
    <row r="55" spans="1:4" ht="26.25" customHeight="1">
      <c r="A55" s="18" t="s">
        <v>180</v>
      </c>
      <c r="B55" s="21" t="s">
        <v>90</v>
      </c>
      <c r="C55" s="52">
        <f>C56+C57</f>
        <v>2</v>
      </c>
      <c r="D55" s="65">
        <f>D56+D57</f>
        <v>3.5</v>
      </c>
    </row>
    <row r="56" spans="1:4" ht="77.25" customHeight="1">
      <c r="A56" s="18" t="s">
        <v>181</v>
      </c>
      <c r="B56" s="21" t="s">
        <v>91</v>
      </c>
      <c r="C56" s="52">
        <v>0</v>
      </c>
      <c r="D56" s="62">
        <v>0.2</v>
      </c>
    </row>
    <row r="57" spans="1:4" ht="36.75" customHeight="1">
      <c r="A57" s="18" t="s">
        <v>182</v>
      </c>
      <c r="B57" s="22" t="s">
        <v>92</v>
      </c>
      <c r="C57" s="52">
        <v>2</v>
      </c>
      <c r="D57" s="62">
        <v>3.3</v>
      </c>
    </row>
    <row r="58" spans="1:4" ht="53.25" customHeight="1">
      <c r="A58" s="6" t="s">
        <v>183</v>
      </c>
      <c r="B58" s="23" t="s">
        <v>93</v>
      </c>
      <c r="C58" s="51">
        <f>C61+C66+C69+C59</f>
        <v>23001.399999999998</v>
      </c>
      <c r="D58" s="67">
        <f>D61+D66+D69+D59</f>
        <v>28912</v>
      </c>
    </row>
    <row r="59" spans="1:4" ht="90.75" customHeight="1">
      <c r="A59" s="6" t="s">
        <v>184</v>
      </c>
      <c r="B59" s="13" t="s">
        <v>94</v>
      </c>
      <c r="C59" s="50">
        <f>C60</f>
        <v>2</v>
      </c>
      <c r="D59" s="65">
        <f>D60</f>
        <v>2.3</v>
      </c>
    </row>
    <row r="60" spans="1:4" ht="64.5" customHeight="1">
      <c r="A60" s="6" t="s">
        <v>185</v>
      </c>
      <c r="B60" s="13" t="s">
        <v>95</v>
      </c>
      <c r="C60" s="50">
        <f>0+2</f>
        <v>2</v>
      </c>
      <c r="D60" s="62">
        <v>2.3</v>
      </c>
    </row>
    <row r="61" spans="1:4" ht="114" customHeight="1">
      <c r="A61" s="6" t="s">
        <v>186</v>
      </c>
      <c r="B61" s="8" t="s">
        <v>32</v>
      </c>
      <c r="C61" s="50">
        <f>C62+C64</f>
        <v>22800</v>
      </c>
      <c r="D61" s="65">
        <f>D62+D64</f>
        <v>28659.2</v>
      </c>
    </row>
    <row r="62" spans="1:4" ht="79.5" customHeight="1">
      <c r="A62" s="6" t="s">
        <v>187</v>
      </c>
      <c r="B62" s="24" t="s">
        <v>96</v>
      </c>
      <c r="C62" s="50">
        <f>C63</f>
        <v>7200</v>
      </c>
      <c r="D62" s="65">
        <f>D63</f>
        <v>9450.7</v>
      </c>
    </row>
    <row r="63" spans="1:4" ht="105.75" customHeight="1">
      <c r="A63" s="6" t="s">
        <v>188</v>
      </c>
      <c r="B63" s="24" t="s">
        <v>97</v>
      </c>
      <c r="C63" s="50">
        <f>6400+1500-700</f>
        <v>7200</v>
      </c>
      <c r="D63" s="62">
        <v>9450.7</v>
      </c>
    </row>
    <row r="64" spans="1:4" ht="102.75" customHeight="1">
      <c r="A64" s="6" t="s">
        <v>189</v>
      </c>
      <c r="B64" s="8" t="s">
        <v>98</v>
      </c>
      <c r="C64" s="56">
        <f>C65</f>
        <v>15600</v>
      </c>
      <c r="D64" s="65">
        <f>D65</f>
        <v>19208.5</v>
      </c>
    </row>
    <row r="65" spans="1:4" ht="75.75" customHeight="1">
      <c r="A65" s="14" t="s">
        <v>190</v>
      </c>
      <c r="B65" s="15" t="s">
        <v>99</v>
      </c>
      <c r="C65" s="52">
        <f>15000-3000+3000+2400-1800</f>
        <v>15600</v>
      </c>
      <c r="D65" s="62">
        <v>19208.5</v>
      </c>
    </row>
    <row r="66" spans="1:4" ht="28.5" customHeight="1">
      <c r="A66" s="14" t="s">
        <v>191</v>
      </c>
      <c r="B66" s="15" t="s">
        <v>20</v>
      </c>
      <c r="C66" s="50">
        <f>C67</f>
        <v>72.6</v>
      </c>
      <c r="D66" s="68">
        <f>D67</f>
        <v>72.8</v>
      </c>
    </row>
    <row r="67" spans="1:4" ht="52.5" customHeight="1">
      <c r="A67" s="14" t="s">
        <v>192</v>
      </c>
      <c r="B67" s="15" t="s">
        <v>100</v>
      </c>
      <c r="C67" s="50">
        <f>C68</f>
        <v>72.6</v>
      </c>
      <c r="D67" s="68">
        <f>D68</f>
        <v>72.8</v>
      </c>
    </row>
    <row r="68" spans="1:4" ht="63" customHeight="1">
      <c r="A68" s="14" t="s">
        <v>193</v>
      </c>
      <c r="B68" s="15" t="s">
        <v>101</v>
      </c>
      <c r="C68" s="52">
        <f>128.6-56</f>
        <v>72.6</v>
      </c>
      <c r="D68" s="64">
        <v>72.8</v>
      </c>
    </row>
    <row r="69" spans="1:4" ht="102.75" customHeight="1">
      <c r="A69" s="9" t="s">
        <v>194</v>
      </c>
      <c r="B69" s="24" t="s">
        <v>33</v>
      </c>
      <c r="C69" s="50">
        <f>C72+C70</f>
        <v>126.80000000000001</v>
      </c>
      <c r="D69" s="65">
        <f>D72+D70</f>
        <v>177.7</v>
      </c>
    </row>
    <row r="70" spans="1:4" ht="51.75" customHeight="1">
      <c r="A70" s="9" t="s">
        <v>195</v>
      </c>
      <c r="B70" s="24" t="s">
        <v>102</v>
      </c>
      <c r="C70" s="50">
        <f>C71</f>
        <v>100</v>
      </c>
      <c r="D70" s="63">
        <f>D71</f>
        <v>141.9</v>
      </c>
    </row>
    <row r="71" spans="1:4" ht="53.25" customHeight="1">
      <c r="A71" s="9" t="s">
        <v>196</v>
      </c>
      <c r="B71" s="24" t="s">
        <v>103</v>
      </c>
      <c r="C71" s="50">
        <f>0+100</f>
        <v>100</v>
      </c>
      <c r="D71" s="65">
        <v>141.9</v>
      </c>
    </row>
    <row r="72" spans="1:4" ht="102.75" customHeight="1">
      <c r="A72" s="9" t="s">
        <v>197</v>
      </c>
      <c r="B72" s="24" t="s">
        <v>104</v>
      </c>
      <c r="C72" s="50">
        <f>C73</f>
        <v>26.80000000000001</v>
      </c>
      <c r="D72" s="65">
        <f>D73</f>
        <v>35.8</v>
      </c>
    </row>
    <row r="73" spans="1:4" ht="90.75" customHeight="1">
      <c r="A73" s="9" t="s">
        <v>198</v>
      </c>
      <c r="B73" s="24" t="s">
        <v>105</v>
      </c>
      <c r="C73" s="50">
        <f>136.8-110</f>
        <v>26.80000000000001</v>
      </c>
      <c r="D73" s="62">
        <v>35.8</v>
      </c>
    </row>
    <row r="74" spans="1:4" ht="27" customHeight="1">
      <c r="A74" s="6" t="s">
        <v>199</v>
      </c>
      <c r="B74" s="7" t="s">
        <v>8</v>
      </c>
      <c r="C74" s="51">
        <f>C75</f>
        <v>947.5</v>
      </c>
      <c r="D74" s="67">
        <f>D75</f>
        <v>1090.542</v>
      </c>
    </row>
    <row r="75" spans="1:4" ht="25.5" customHeight="1">
      <c r="A75" s="6" t="s">
        <v>200</v>
      </c>
      <c r="B75" s="12" t="s">
        <v>9</v>
      </c>
      <c r="C75" s="43">
        <f>947.5</f>
        <v>947.5</v>
      </c>
      <c r="D75" s="62">
        <v>1090.542</v>
      </c>
    </row>
    <row r="76" spans="1:4" ht="38.25" customHeight="1">
      <c r="A76" s="6" t="s">
        <v>201</v>
      </c>
      <c r="B76" s="11" t="s">
        <v>26</v>
      </c>
      <c r="C76" s="51">
        <f>C77</f>
        <v>52434.626</v>
      </c>
      <c r="D76" s="67">
        <f>D77</f>
        <v>50866.7</v>
      </c>
    </row>
    <row r="77" spans="1:4" ht="29.25" customHeight="1">
      <c r="A77" s="6" t="s">
        <v>202</v>
      </c>
      <c r="B77" s="8" t="s">
        <v>25</v>
      </c>
      <c r="C77" s="52">
        <f>C78</f>
        <v>52434.626</v>
      </c>
      <c r="D77" s="65">
        <f>D78</f>
        <v>50866.7</v>
      </c>
    </row>
    <row r="78" spans="1:4" ht="51.75" customHeight="1">
      <c r="A78" s="6" t="s">
        <v>203</v>
      </c>
      <c r="B78" s="8" t="s">
        <v>106</v>
      </c>
      <c r="C78" s="52">
        <v>52434.626</v>
      </c>
      <c r="D78" s="54">
        <v>50866.7</v>
      </c>
    </row>
    <row r="79" spans="1:4" ht="39" customHeight="1">
      <c r="A79" s="6" t="s">
        <v>204</v>
      </c>
      <c r="B79" s="7" t="s">
        <v>10</v>
      </c>
      <c r="C79" s="55">
        <f>C80+C83</f>
        <v>18822.3</v>
      </c>
      <c r="D79" s="67">
        <f>D80+D83</f>
        <v>23343.100000000002</v>
      </c>
    </row>
    <row r="80" spans="1:4" ht="102" customHeight="1">
      <c r="A80" s="6" t="s">
        <v>205</v>
      </c>
      <c r="B80" s="12" t="s">
        <v>34</v>
      </c>
      <c r="C80" s="42">
        <f>C81</f>
        <v>18482.3</v>
      </c>
      <c r="D80" s="65">
        <f>D81</f>
        <v>22985.4</v>
      </c>
    </row>
    <row r="81" spans="1:4" ht="105" customHeight="1">
      <c r="A81" s="6" t="s">
        <v>206</v>
      </c>
      <c r="B81" s="15" t="s">
        <v>107</v>
      </c>
      <c r="C81" s="42">
        <f>C82</f>
        <v>18482.3</v>
      </c>
      <c r="D81" s="63">
        <f>D82</f>
        <v>22985.4</v>
      </c>
    </row>
    <row r="82" spans="1:4" ht="101.25" customHeight="1">
      <c r="A82" s="14" t="s">
        <v>207</v>
      </c>
      <c r="B82" s="15" t="s">
        <v>108</v>
      </c>
      <c r="C82" s="43">
        <f>13000+1482.3+4000</f>
        <v>18482.3</v>
      </c>
      <c r="D82" s="62">
        <v>22985.4</v>
      </c>
    </row>
    <row r="83" spans="1:4" ht="66" customHeight="1">
      <c r="A83" s="14" t="s">
        <v>208</v>
      </c>
      <c r="B83" s="15" t="s">
        <v>38</v>
      </c>
      <c r="C83" s="43">
        <f>C85</f>
        <v>340</v>
      </c>
      <c r="D83" s="65">
        <f>D85</f>
        <v>357.7</v>
      </c>
    </row>
    <row r="84" spans="1:4" ht="39.75" customHeight="1">
      <c r="A84" s="14" t="s">
        <v>209</v>
      </c>
      <c r="B84" s="15" t="s">
        <v>109</v>
      </c>
      <c r="C84" s="43">
        <f>C85</f>
        <v>340</v>
      </c>
      <c r="D84" s="65">
        <f>D85</f>
        <v>357.7</v>
      </c>
    </row>
    <row r="85" spans="1:4" ht="51" customHeight="1">
      <c r="A85" s="14" t="s">
        <v>210</v>
      </c>
      <c r="B85" s="15" t="s">
        <v>110</v>
      </c>
      <c r="C85" s="43">
        <f>200+140</f>
        <v>340</v>
      </c>
      <c r="D85" s="62">
        <v>357.7</v>
      </c>
    </row>
    <row r="86" spans="1:4" ht="27.75" customHeight="1">
      <c r="A86" s="6" t="s">
        <v>211</v>
      </c>
      <c r="B86" s="7" t="s">
        <v>11</v>
      </c>
      <c r="C86" s="55">
        <f>C87+C97+C99+C90+C93+C98+C91</f>
        <v>7188.5</v>
      </c>
      <c r="D86" s="53">
        <f>D87+D97+D99+D90+D93+D98+D91</f>
        <v>7935.61</v>
      </c>
    </row>
    <row r="87" spans="1:4" ht="36.75" customHeight="1">
      <c r="A87" s="14" t="s">
        <v>212</v>
      </c>
      <c r="B87" s="15" t="s">
        <v>18</v>
      </c>
      <c r="C87" s="42">
        <f>C88+C89</f>
        <v>36</v>
      </c>
      <c r="D87" s="65">
        <f>D88+D89</f>
        <v>47</v>
      </c>
    </row>
    <row r="88" spans="1:4" ht="89.25" customHeight="1">
      <c r="A88" s="14" t="s">
        <v>213</v>
      </c>
      <c r="B88" s="15" t="s">
        <v>111</v>
      </c>
      <c r="C88" s="43">
        <f>70-44</f>
        <v>26</v>
      </c>
      <c r="D88" s="62">
        <v>32</v>
      </c>
    </row>
    <row r="89" spans="1:4" ht="78" customHeight="1">
      <c r="A89" s="14" t="s">
        <v>214</v>
      </c>
      <c r="B89" s="15" t="s">
        <v>112</v>
      </c>
      <c r="C89" s="43">
        <v>10</v>
      </c>
      <c r="D89" s="62">
        <v>15</v>
      </c>
    </row>
    <row r="90" spans="1:4" ht="76.5" customHeight="1">
      <c r="A90" s="14" t="s">
        <v>215</v>
      </c>
      <c r="B90" s="15" t="s">
        <v>19</v>
      </c>
      <c r="C90" s="42">
        <f>150-130</f>
        <v>20</v>
      </c>
      <c r="D90" s="62">
        <v>30.51</v>
      </c>
    </row>
    <row r="91" spans="1:4" ht="30" customHeight="1">
      <c r="A91" s="14" t="s">
        <v>216</v>
      </c>
      <c r="B91" s="15" t="s">
        <v>58</v>
      </c>
      <c r="C91" s="42">
        <f>C92</f>
        <v>4</v>
      </c>
      <c r="D91" s="62">
        <f>D92</f>
        <v>4.9</v>
      </c>
    </row>
    <row r="92" spans="1:4" ht="65.25" customHeight="1">
      <c r="A92" s="14" t="s">
        <v>217</v>
      </c>
      <c r="B92" s="15" t="s">
        <v>113</v>
      </c>
      <c r="C92" s="42">
        <v>4</v>
      </c>
      <c r="D92" s="62">
        <v>4.9</v>
      </c>
    </row>
    <row r="93" spans="1:4" ht="117" customHeight="1">
      <c r="A93" s="14" t="s">
        <v>218</v>
      </c>
      <c r="B93" s="15" t="s">
        <v>114</v>
      </c>
      <c r="C93" s="42">
        <f>C96+C95+C94</f>
        <v>96</v>
      </c>
      <c r="D93" s="63">
        <f>D96+D95+D94</f>
        <v>122.8</v>
      </c>
    </row>
    <row r="94" spans="1:4" ht="36" customHeight="1">
      <c r="A94" s="14" t="s">
        <v>219</v>
      </c>
      <c r="B94" s="15" t="s">
        <v>115</v>
      </c>
      <c r="C94" s="42">
        <v>1</v>
      </c>
      <c r="D94" s="64">
        <v>1.5</v>
      </c>
    </row>
    <row r="95" spans="1:4" ht="38.25" customHeight="1">
      <c r="A95" s="14" t="s">
        <v>220</v>
      </c>
      <c r="B95" s="15" t="s">
        <v>116</v>
      </c>
      <c r="C95" s="42">
        <v>85</v>
      </c>
      <c r="D95" s="64">
        <v>103</v>
      </c>
    </row>
    <row r="96" spans="1:4" ht="37.5" customHeight="1">
      <c r="A96" s="14" t="s">
        <v>221</v>
      </c>
      <c r="B96" s="15" t="s">
        <v>117</v>
      </c>
      <c r="C96" s="42">
        <v>10</v>
      </c>
      <c r="D96" s="63">
        <v>18.3</v>
      </c>
    </row>
    <row r="97" spans="1:4" ht="78.75" customHeight="1">
      <c r="A97" s="14" t="s">
        <v>222</v>
      </c>
      <c r="B97" s="15" t="s">
        <v>16</v>
      </c>
      <c r="C97" s="42">
        <v>550</v>
      </c>
      <c r="D97" s="63">
        <v>629.2</v>
      </c>
    </row>
    <row r="98" spans="1:4" ht="39.75" customHeight="1">
      <c r="A98" s="14" t="s">
        <v>223</v>
      </c>
      <c r="B98" s="15" t="s">
        <v>17</v>
      </c>
      <c r="C98" s="42">
        <v>4700</v>
      </c>
      <c r="D98" s="69">
        <v>5045.7</v>
      </c>
    </row>
    <row r="99" spans="1:4" ht="39.75" customHeight="1">
      <c r="A99" s="14" t="s">
        <v>224</v>
      </c>
      <c r="B99" s="15" t="s">
        <v>12</v>
      </c>
      <c r="C99" s="42">
        <f>C100</f>
        <v>1782.5</v>
      </c>
      <c r="D99" s="65">
        <f>D100</f>
        <v>2055.5</v>
      </c>
    </row>
    <row r="100" spans="1:4" ht="53.25" customHeight="1">
      <c r="A100" s="6" t="s">
        <v>225</v>
      </c>
      <c r="B100" s="12" t="s">
        <v>118</v>
      </c>
      <c r="C100" s="42">
        <v>1782.5</v>
      </c>
      <c r="D100" s="62">
        <v>2055.5</v>
      </c>
    </row>
    <row r="101" spans="1:4" ht="24" customHeight="1">
      <c r="A101" s="14" t="s">
        <v>226</v>
      </c>
      <c r="B101" s="11" t="s">
        <v>53</v>
      </c>
      <c r="C101" s="44">
        <f>C102+C104</f>
        <v>258.5</v>
      </c>
      <c r="D101" s="67">
        <f>D102+D104</f>
        <v>320.9</v>
      </c>
    </row>
    <row r="102" spans="1:4" ht="20.25" customHeight="1">
      <c r="A102" s="14" t="s">
        <v>227</v>
      </c>
      <c r="B102" s="12" t="s">
        <v>54</v>
      </c>
      <c r="C102" s="43">
        <f>C103</f>
        <v>0</v>
      </c>
      <c r="D102" s="65">
        <f>D103</f>
        <v>-12.5</v>
      </c>
    </row>
    <row r="103" spans="1:4" ht="35.25" customHeight="1">
      <c r="A103" s="14" t="s">
        <v>228</v>
      </c>
      <c r="B103" s="12" t="s">
        <v>119</v>
      </c>
      <c r="C103" s="43">
        <v>0</v>
      </c>
      <c r="D103" s="62">
        <v>-12.5</v>
      </c>
    </row>
    <row r="104" spans="1:4" ht="18.75" customHeight="1">
      <c r="A104" s="14" t="s">
        <v>229</v>
      </c>
      <c r="B104" s="12" t="s">
        <v>55</v>
      </c>
      <c r="C104" s="43">
        <f>C105</f>
        <v>258.5</v>
      </c>
      <c r="D104" s="65">
        <f>D105</f>
        <v>333.4</v>
      </c>
    </row>
    <row r="105" spans="1:4" ht="27" customHeight="1">
      <c r="A105" s="14" t="s">
        <v>230</v>
      </c>
      <c r="B105" s="12" t="s">
        <v>120</v>
      </c>
      <c r="C105" s="43">
        <f>258.5</f>
        <v>258.5</v>
      </c>
      <c r="D105" s="62">
        <v>333.4</v>
      </c>
    </row>
    <row r="106" spans="1:4" ht="26.25" customHeight="1">
      <c r="A106" s="25" t="s">
        <v>231</v>
      </c>
      <c r="B106" s="11" t="s">
        <v>121</v>
      </c>
      <c r="C106" s="53">
        <f>C107</f>
        <v>-80.79</v>
      </c>
      <c r="D106" s="70">
        <f>D107</f>
        <v>-149.6</v>
      </c>
    </row>
    <row r="107" spans="1:4" ht="37.5" customHeight="1">
      <c r="A107" s="25" t="s">
        <v>232</v>
      </c>
      <c r="B107" s="12" t="s">
        <v>122</v>
      </c>
      <c r="C107" s="54">
        <v>-80.79</v>
      </c>
      <c r="D107" s="62">
        <v>-149.6</v>
      </c>
    </row>
    <row r="108" spans="1:4" ht="24.75" customHeight="1">
      <c r="A108" s="26" t="s">
        <v>233</v>
      </c>
      <c r="B108" s="27" t="s">
        <v>13</v>
      </c>
      <c r="C108" s="46">
        <f>C109+C144</f>
        <v>388774.566</v>
      </c>
      <c r="D108" s="67">
        <f>D109+D144</f>
        <v>382847.536</v>
      </c>
    </row>
    <row r="109" spans="1:4" ht="39.75" customHeight="1">
      <c r="A109" s="6" t="s">
        <v>234</v>
      </c>
      <c r="B109" s="12" t="s">
        <v>22</v>
      </c>
      <c r="C109" s="47">
        <f>C110+C117+C122+C139</f>
        <v>388091.566</v>
      </c>
      <c r="D109" s="54">
        <f>D110+D117+D122+D139</f>
        <v>382263.73600000003</v>
      </c>
    </row>
    <row r="110" spans="1:4" ht="36.75" customHeight="1">
      <c r="A110" s="6" t="s">
        <v>235</v>
      </c>
      <c r="B110" s="11" t="s">
        <v>123</v>
      </c>
      <c r="C110" s="48">
        <f>C111+C115+C113</f>
        <v>87445.8</v>
      </c>
      <c r="D110" s="61">
        <f>D111+D115+D113</f>
        <v>87445.8</v>
      </c>
    </row>
    <row r="111" spans="1:4" ht="28.5" customHeight="1">
      <c r="A111" s="14" t="s">
        <v>236</v>
      </c>
      <c r="B111" s="15" t="s">
        <v>35</v>
      </c>
      <c r="C111" s="42">
        <f>C112</f>
        <v>34674</v>
      </c>
      <c r="D111" s="66">
        <f>D112</f>
        <v>34674</v>
      </c>
    </row>
    <row r="112" spans="1:4" ht="40.5" customHeight="1">
      <c r="A112" s="14" t="s">
        <v>237</v>
      </c>
      <c r="B112" s="15" t="s">
        <v>36</v>
      </c>
      <c r="C112" s="42">
        <v>34674</v>
      </c>
      <c r="D112" s="64">
        <v>34674</v>
      </c>
    </row>
    <row r="113" spans="1:4" ht="39" customHeight="1">
      <c r="A113" s="14" t="s">
        <v>238</v>
      </c>
      <c r="B113" s="28" t="s">
        <v>61</v>
      </c>
      <c r="C113" s="42">
        <f>C114</f>
        <v>51383</v>
      </c>
      <c r="D113" s="64">
        <f>D114</f>
        <v>51383</v>
      </c>
    </row>
    <row r="114" spans="1:4" ht="42" customHeight="1">
      <c r="A114" s="14" t="s">
        <v>238</v>
      </c>
      <c r="B114" s="28" t="s">
        <v>124</v>
      </c>
      <c r="C114" s="42">
        <f>0+9830.4+(2405+15225.8)+17971.8+5950</f>
        <v>51383</v>
      </c>
      <c r="D114" s="64">
        <v>51383</v>
      </c>
    </row>
    <row r="115" spans="1:4" ht="23.25" customHeight="1">
      <c r="A115" s="14" t="s">
        <v>239</v>
      </c>
      <c r="B115" s="28" t="s">
        <v>60</v>
      </c>
      <c r="C115" s="42">
        <f>C116</f>
        <v>1388.8</v>
      </c>
      <c r="D115" s="64">
        <f>D116</f>
        <v>1388.8</v>
      </c>
    </row>
    <row r="116" spans="1:4" ht="20.25" customHeight="1">
      <c r="A116" s="14" t="s">
        <v>239</v>
      </c>
      <c r="B116" s="28" t="s">
        <v>125</v>
      </c>
      <c r="C116" s="42">
        <f>0+399.8+989</f>
        <v>1388.8</v>
      </c>
      <c r="D116" s="64">
        <v>1388.8</v>
      </c>
    </row>
    <row r="117" spans="1:4" ht="52.5" customHeight="1">
      <c r="A117" s="6" t="s">
        <v>240</v>
      </c>
      <c r="B117" s="11" t="s">
        <v>126</v>
      </c>
      <c r="C117" s="51">
        <f>C121+C118</f>
        <v>37460.566000000006</v>
      </c>
      <c r="D117" s="61">
        <f>D121+D118</f>
        <v>37078.736000000004</v>
      </c>
    </row>
    <row r="118" spans="1:4" ht="26.25" customHeight="1">
      <c r="A118" s="29" t="s">
        <v>241</v>
      </c>
      <c r="B118" s="30" t="s">
        <v>127</v>
      </c>
      <c r="C118" s="49">
        <f>C119</f>
        <v>1791.2659999999998</v>
      </c>
      <c r="D118" s="71">
        <f>D119</f>
        <v>1791.266</v>
      </c>
    </row>
    <row r="119" spans="1:4" ht="36.75" customHeight="1">
      <c r="A119" s="29" t="s">
        <v>242</v>
      </c>
      <c r="B119" s="31" t="s">
        <v>63</v>
      </c>
      <c r="C119" s="49">
        <f>0+1402.466+64.8+324</f>
        <v>1791.2659999999998</v>
      </c>
      <c r="D119" s="62">
        <v>1791.266</v>
      </c>
    </row>
    <row r="120" spans="1:4" ht="21.75" customHeight="1">
      <c r="A120" s="29" t="s">
        <v>270</v>
      </c>
      <c r="B120" s="31" t="s">
        <v>46</v>
      </c>
      <c r="C120" s="49">
        <v>35669.3</v>
      </c>
      <c r="D120" s="69">
        <v>35287.47</v>
      </c>
    </row>
    <row r="121" spans="1:4" ht="26.25" customHeight="1">
      <c r="A121" s="6" t="s">
        <v>243</v>
      </c>
      <c r="B121" s="32" t="s">
        <v>27</v>
      </c>
      <c r="C121" s="50">
        <v>35669.3</v>
      </c>
      <c r="D121" s="63">
        <v>35287.47</v>
      </c>
    </row>
    <row r="122" spans="1:4" ht="40.5" customHeight="1">
      <c r="A122" s="33" t="s">
        <v>244</v>
      </c>
      <c r="B122" s="35" t="s">
        <v>28</v>
      </c>
      <c r="C122" s="51">
        <f>C127+C129+C132+C133+C135+C137+C125+C123</f>
        <v>257069.2</v>
      </c>
      <c r="D122" s="61">
        <f>D128+D130+D132+D134+D136+D137+D125+D123</f>
        <v>253824.2</v>
      </c>
    </row>
    <row r="123" spans="1:4" ht="39" customHeight="1">
      <c r="A123" s="33" t="s">
        <v>245</v>
      </c>
      <c r="B123" s="16" t="s">
        <v>62</v>
      </c>
      <c r="C123" s="50">
        <f>C124</f>
        <v>146.6</v>
      </c>
      <c r="D123" s="63">
        <f>D124</f>
        <v>146.6</v>
      </c>
    </row>
    <row r="124" spans="1:4" ht="38.25" customHeight="1">
      <c r="A124" s="33" t="s">
        <v>246</v>
      </c>
      <c r="B124" s="16" t="s">
        <v>128</v>
      </c>
      <c r="C124" s="50">
        <v>146.6</v>
      </c>
      <c r="D124" s="63">
        <v>146.6</v>
      </c>
    </row>
    <row r="125" spans="1:4" ht="63" customHeight="1">
      <c r="A125" s="33" t="s">
        <v>247</v>
      </c>
      <c r="B125" s="16" t="s">
        <v>129</v>
      </c>
      <c r="C125" s="50">
        <f>C126</f>
        <v>6.6000000000000005</v>
      </c>
      <c r="D125" s="63">
        <f>D126</f>
        <v>6.6</v>
      </c>
    </row>
    <row r="126" spans="1:4" ht="63" customHeight="1">
      <c r="A126" s="33" t="s">
        <v>248</v>
      </c>
      <c r="B126" s="16" t="s">
        <v>130</v>
      </c>
      <c r="C126" s="50">
        <f>5.9+0.7</f>
        <v>6.6000000000000005</v>
      </c>
      <c r="D126" s="63">
        <v>6.6</v>
      </c>
    </row>
    <row r="127" spans="1:4" ht="42" customHeight="1">
      <c r="A127" s="37" t="s">
        <v>249</v>
      </c>
      <c r="B127" s="38" t="s">
        <v>48</v>
      </c>
      <c r="C127" s="52">
        <f>C128</f>
        <v>1986</v>
      </c>
      <c r="D127" s="54">
        <f>D128</f>
        <v>1961</v>
      </c>
    </row>
    <row r="128" spans="1:4" ht="34.5" customHeight="1">
      <c r="A128" s="37" t="s">
        <v>250</v>
      </c>
      <c r="B128" s="39" t="s">
        <v>29</v>
      </c>
      <c r="C128" s="52">
        <v>1986</v>
      </c>
      <c r="D128" s="62">
        <v>1961</v>
      </c>
    </row>
    <row r="129" spans="1:4" ht="50.25" customHeight="1">
      <c r="A129" s="14" t="s">
        <v>251</v>
      </c>
      <c r="B129" s="34" t="s">
        <v>47</v>
      </c>
      <c r="C129" s="43">
        <f>C130</f>
        <v>143047.4</v>
      </c>
      <c r="D129" s="45">
        <f>D130</f>
        <v>140127.4</v>
      </c>
    </row>
    <row r="130" spans="1:4" ht="52.5" customHeight="1">
      <c r="A130" s="14" t="s">
        <v>252</v>
      </c>
      <c r="B130" s="12" t="s">
        <v>24</v>
      </c>
      <c r="C130" s="43">
        <f>143568-80.56-440.04</f>
        <v>143047.4</v>
      </c>
      <c r="D130" s="62">
        <v>140127.4</v>
      </c>
    </row>
    <row r="131" spans="1:4" ht="38.25" customHeight="1">
      <c r="A131" s="14" t="s">
        <v>271</v>
      </c>
      <c r="B131" s="12" t="s">
        <v>45</v>
      </c>
      <c r="C131" s="52">
        <v>94970.6</v>
      </c>
      <c r="D131" s="62">
        <v>94970.6</v>
      </c>
    </row>
    <row r="132" spans="1:4" ht="39" customHeight="1">
      <c r="A132" s="14" t="s">
        <v>253</v>
      </c>
      <c r="B132" s="12" t="s">
        <v>30</v>
      </c>
      <c r="C132" s="50">
        <v>94970.6</v>
      </c>
      <c r="D132" s="63">
        <v>94970.6</v>
      </c>
    </row>
    <row r="133" spans="1:4" ht="62.25" customHeight="1">
      <c r="A133" s="6" t="s">
        <v>254</v>
      </c>
      <c r="B133" s="8" t="s">
        <v>131</v>
      </c>
      <c r="C133" s="50">
        <f>C134</f>
        <v>9731</v>
      </c>
      <c r="D133" s="63">
        <f>D134</f>
        <v>9731</v>
      </c>
    </row>
    <row r="134" spans="1:4" ht="53.25" customHeight="1">
      <c r="A134" s="6" t="s">
        <v>255</v>
      </c>
      <c r="B134" s="8" t="s">
        <v>132</v>
      </c>
      <c r="C134" s="50">
        <f>12430-449-1150-1100</f>
        <v>9731</v>
      </c>
      <c r="D134" s="64">
        <v>9731</v>
      </c>
    </row>
    <row r="135" spans="1:4" ht="100.5" customHeight="1">
      <c r="A135" s="6" t="s">
        <v>256</v>
      </c>
      <c r="B135" s="8" t="s">
        <v>41</v>
      </c>
      <c r="C135" s="50">
        <f>C136</f>
        <v>4834</v>
      </c>
      <c r="D135" s="63">
        <f>D136</f>
        <v>4834</v>
      </c>
    </row>
    <row r="136" spans="1:4" ht="89.25" customHeight="1">
      <c r="A136" s="6" t="s">
        <v>257</v>
      </c>
      <c r="B136" s="8" t="s">
        <v>31</v>
      </c>
      <c r="C136" s="50">
        <v>4834</v>
      </c>
      <c r="D136" s="62">
        <v>4834</v>
      </c>
    </row>
    <row r="137" spans="1:4" ht="80.25" customHeight="1">
      <c r="A137" s="6" t="s">
        <v>258</v>
      </c>
      <c r="B137" s="8" t="s">
        <v>39</v>
      </c>
      <c r="C137" s="50">
        <f>C138</f>
        <v>2347</v>
      </c>
      <c r="D137" s="63">
        <f>D138</f>
        <v>2047</v>
      </c>
    </row>
    <row r="138" spans="1:4" ht="78" customHeight="1">
      <c r="A138" s="6" t="s">
        <v>259</v>
      </c>
      <c r="B138" s="8" t="s">
        <v>40</v>
      </c>
      <c r="C138" s="50">
        <f>61+200+2086</f>
        <v>2347</v>
      </c>
      <c r="D138" s="62">
        <v>2047</v>
      </c>
    </row>
    <row r="139" spans="1:4" ht="31.5" customHeight="1">
      <c r="A139" s="6" t="s">
        <v>260</v>
      </c>
      <c r="B139" s="40" t="s">
        <v>133</v>
      </c>
      <c r="C139" s="50">
        <f>C142+C140</f>
        <v>6116</v>
      </c>
      <c r="D139" s="72">
        <f>D142+D140</f>
        <v>3915</v>
      </c>
    </row>
    <row r="140" spans="1:4" ht="89.25" customHeight="1">
      <c r="A140" s="6" t="s">
        <v>261</v>
      </c>
      <c r="B140" s="8" t="s">
        <v>134</v>
      </c>
      <c r="C140" s="50">
        <f>C141</f>
        <v>60</v>
      </c>
      <c r="D140" s="63">
        <f>D141</f>
        <v>60</v>
      </c>
    </row>
    <row r="141" spans="1:4" ht="66" customHeight="1">
      <c r="A141" s="6" t="s">
        <v>262</v>
      </c>
      <c r="B141" s="8" t="s">
        <v>59</v>
      </c>
      <c r="C141" s="50">
        <f>29+31</f>
        <v>60</v>
      </c>
      <c r="D141" s="63">
        <v>60</v>
      </c>
    </row>
    <row r="142" spans="1:4" ht="24.75" customHeight="1">
      <c r="A142" s="6" t="s">
        <v>263</v>
      </c>
      <c r="B142" s="8" t="s">
        <v>135</v>
      </c>
      <c r="C142" s="50">
        <f>C143</f>
        <v>6056</v>
      </c>
      <c r="D142" s="63">
        <f>D143</f>
        <v>3855</v>
      </c>
    </row>
    <row r="143" spans="1:4" ht="37.5" customHeight="1">
      <c r="A143" s="6" t="s">
        <v>264</v>
      </c>
      <c r="B143" s="8" t="s">
        <v>37</v>
      </c>
      <c r="C143" s="50">
        <v>6056</v>
      </c>
      <c r="D143" s="63">
        <v>3855</v>
      </c>
    </row>
    <row r="144" spans="1:4" ht="28.5" customHeight="1">
      <c r="A144" s="6" t="s">
        <v>265</v>
      </c>
      <c r="B144" s="41" t="s">
        <v>42</v>
      </c>
      <c r="C144" s="50">
        <f>C145</f>
        <v>683</v>
      </c>
      <c r="D144" s="63">
        <f>D145</f>
        <v>583.8</v>
      </c>
    </row>
    <row r="145" spans="1:4" ht="29.25" customHeight="1">
      <c r="A145" s="6" t="s">
        <v>266</v>
      </c>
      <c r="B145" s="8" t="s">
        <v>43</v>
      </c>
      <c r="C145" s="50">
        <f>693-10</f>
        <v>683</v>
      </c>
      <c r="D145" s="65">
        <v>583.8</v>
      </c>
    </row>
  </sheetData>
  <sheetProtection/>
  <mergeCells count="2">
    <mergeCell ref="A7:D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г. Слободского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Пузанкова Светлана</dc:creator>
  <cp:keywords/>
  <dc:description/>
  <cp:lastModifiedBy>XP</cp:lastModifiedBy>
  <cp:lastPrinted>2011-03-14T07:15:35Z</cp:lastPrinted>
  <dcterms:created xsi:type="dcterms:W3CDTF">2005-10-23T13:57:49Z</dcterms:created>
  <dcterms:modified xsi:type="dcterms:W3CDTF">2011-04-21T16:19:58Z</dcterms:modified>
  <cp:category/>
  <cp:version/>
  <cp:contentType/>
  <cp:contentStatus/>
</cp:coreProperties>
</file>